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0" i="1" l="1"/>
  <c r="A52" i="1" s="1"/>
  <c r="C37" i="1" s="1"/>
  <c r="A27" i="1"/>
  <c r="C25" i="1" l="1"/>
  <c r="C17" i="1"/>
  <c r="C35" i="1"/>
  <c r="C43" i="1"/>
  <c r="C47" i="1"/>
  <c r="C24" i="1"/>
  <c r="C16" i="1"/>
  <c r="C36" i="1"/>
  <c r="C44" i="1"/>
  <c r="C14" i="1"/>
  <c r="C19" i="1"/>
  <c r="C15" i="1"/>
  <c r="C33" i="1"/>
  <c r="C41" i="1"/>
  <c r="C45" i="1"/>
  <c r="C49" i="1"/>
  <c r="C26" i="1"/>
  <c r="C22" i="1"/>
  <c r="C18" i="1"/>
  <c r="C30" i="1"/>
  <c r="C34" i="1"/>
  <c r="C38" i="1"/>
  <c r="C42" i="1"/>
  <c r="C46" i="1"/>
  <c r="C21" i="1"/>
  <c r="C31" i="1"/>
  <c r="C39" i="1"/>
  <c r="C20" i="1"/>
  <c r="C32" i="1"/>
  <c r="C40" i="1"/>
  <c r="C48" i="1"/>
  <c r="C23" i="1"/>
  <c r="E50" i="1"/>
  <c r="E27" i="1"/>
  <c r="C27" i="1" l="1"/>
  <c r="C50" i="1"/>
  <c r="C52" i="1" s="1"/>
  <c r="E52" i="1"/>
  <c r="B49" i="1" l="1"/>
  <c r="B45" i="1"/>
  <c r="B41" i="1"/>
  <c r="B37" i="1"/>
  <c r="B33" i="1"/>
  <c r="B24" i="1"/>
  <c r="B20" i="1"/>
  <c r="B16" i="1"/>
  <c r="B48" i="1"/>
  <c r="B44" i="1"/>
  <c r="B40" i="1"/>
  <c r="B36" i="1"/>
  <c r="B32" i="1"/>
  <c r="B23" i="1"/>
  <c r="B19" i="1"/>
  <c r="B15" i="1"/>
  <c r="B47" i="1"/>
  <c r="B43" i="1"/>
  <c r="B39" i="1"/>
  <c r="B35" i="1"/>
  <c r="B31" i="1"/>
  <c r="B26" i="1"/>
  <c r="B22" i="1"/>
  <c r="B18" i="1"/>
  <c r="B14" i="1"/>
  <c r="B46" i="1"/>
  <c r="B42" i="1"/>
  <c r="B38" i="1"/>
  <c r="B34" i="1"/>
  <c r="B30" i="1"/>
  <c r="B25" i="1"/>
  <c r="B21" i="1"/>
  <c r="B17" i="1"/>
  <c r="F47" i="1"/>
  <c r="F43" i="1"/>
  <c r="F39" i="1"/>
  <c r="F35" i="1"/>
  <c r="F31" i="1"/>
  <c r="F16" i="1"/>
  <c r="F20" i="1"/>
  <c r="F24" i="1"/>
  <c r="G49" i="1"/>
  <c r="H49" i="1" s="1"/>
  <c r="G41" i="1"/>
  <c r="H41" i="1" s="1"/>
  <c r="G37" i="1"/>
  <c r="H37" i="1" s="1"/>
  <c r="G15" i="1"/>
  <c r="H15" i="1" s="1"/>
  <c r="G14" i="1"/>
  <c r="F46" i="1"/>
  <c r="F42" i="1"/>
  <c r="F38" i="1"/>
  <c r="F34" i="1"/>
  <c r="F30" i="1"/>
  <c r="F17" i="1"/>
  <c r="F21" i="1"/>
  <c r="F25" i="1"/>
  <c r="G48" i="1"/>
  <c r="H48" i="1" s="1"/>
  <c r="G44" i="1"/>
  <c r="H44" i="1" s="1"/>
  <c r="G40" i="1"/>
  <c r="H40" i="1" s="1"/>
  <c r="G36" i="1"/>
  <c r="H36" i="1" s="1"/>
  <c r="G32" i="1"/>
  <c r="H32" i="1" s="1"/>
  <c r="G16" i="1"/>
  <c r="H16" i="1" s="1"/>
  <c r="G20" i="1"/>
  <c r="H20" i="1" s="1"/>
  <c r="G24" i="1"/>
  <c r="H24" i="1" s="1"/>
  <c r="F49" i="1"/>
  <c r="F45" i="1"/>
  <c r="F41" i="1"/>
  <c r="F37" i="1"/>
  <c r="F33" i="1"/>
  <c r="F18" i="1"/>
  <c r="F22" i="1"/>
  <c r="F26" i="1"/>
  <c r="G47" i="1"/>
  <c r="H47" i="1" s="1"/>
  <c r="G43" i="1"/>
  <c r="H43" i="1" s="1"/>
  <c r="G39" i="1"/>
  <c r="H39" i="1" s="1"/>
  <c r="G35" i="1"/>
  <c r="H35" i="1" s="1"/>
  <c r="G31" i="1"/>
  <c r="H31" i="1" s="1"/>
  <c r="G17" i="1"/>
  <c r="H17" i="1" s="1"/>
  <c r="G21" i="1"/>
  <c r="H21" i="1" s="1"/>
  <c r="G25" i="1"/>
  <c r="H25" i="1" s="1"/>
  <c r="F48" i="1"/>
  <c r="F44" i="1"/>
  <c r="F40" i="1"/>
  <c r="F36" i="1"/>
  <c r="F32" i="1"/>
  <c r="F15" i="1"/>
  <c r="F19" i="1"/>
  <c r="F23" i="1"/>
  <c r="F14" i="1"/>
  <c r="G46" i="1"/>
  <c r="H46" i="1" s="1"/>
  <c r="G42" i="1"/>
  <c r="H42" i="1" s="1"/>
  <c r="G38" i="1"/>
  <c r="H38" i="1" s="1"/>
  <c r="G34" i="1"/>
  <c r="H34" i="1" s="1"/>
  <c r="G30" i="1"/>
  <c r="G18" i="1"/>
  <c r="H18" i="1" s="1"/>
  <c r="G22" i="1"/>
  <c r="H22" i="1" s="1"/>
  <c r="G26" i="1"/>
  <c r="H26" i="1" s="1"/>
  <c r="G45" i="1"/>
  <c r="H45" i="1" s="1"/>
  <c r="G33" i="1"/>
  <c r="H33" i="1" s="1"/>
  <c r="G19" i="1"/>
  <c r="H19" i="1" s="1"/>
  <c r="G23" i="1"/>
  <c r="H23" i="1" s="1"/>
  <c r="B50" i="1" l="1"/>
  <c r="B27" i="1"/>
  <c r="G50" i="1"/>
  <c r="H30" i="1"/>
  <c r="H50" i="1" s="1"/>
  <c r="F27" i="1"/>
  <c r="F50" i="1"/>
  <c r="H14" i="1"/>
  <c r="H27" i="1" s="1"/>
  <c r="G27" i="1"/>
  <c r="B52" i="1" l="1"/>
  <c r="G52" i="1"/>
  <c r="F52" i="1"/>
  <c r="H52" i="1"/>
</calcChain>
</file>

<file path=xl/sharedStrings.xml><?xml version="1.0" encoding="utf-8"?>
<sst xmlns="http://schemas.openxmlformats.org/spreadsheetml/2006/main" count="63" uniqueCount="52">
  <si>
    <t>Base</t>
  </si>
  <si>
    <t>ONS Mid-</t>
  </si>
  <si>
    <t>Difference</t>
  </si>
  <si>
    <t>Borough</t>
  </si>
  <si>
    <t xml:space="preserve">from </t>
  </si>
  <si>
    <t>of Population</t>
  </si>
  <si>
    <t>%</t>
  </si>
  <si>
    <t>Contribution</t>
  </si>
  <si>
    <t>('000)</t>
  </si>
  <si>
    <t>(£)</t>
  </si>
  <si>
    <t>Inner London</t>
  </si>
  <si>
    <t xml:space="preserve">  Camden</t>
  </si>
  <si>
    <t xml:space="preserve">  City of London</t>
  </si>
  <si>
    <t xml:space="preserve">  Greenwich</t>
  </si>
  <si>
    <t xml:space="preserve">  Hackney</t>
  </si>
  <si>
    <t xml:space="preserve">  Hammersmith and Fulham</t>
  </si>
  <si>
    <t xml:space="preserve">  Islington</t>
  </si>
  <si>
    <t xml:space="preserve">  Kensington and Chelsea</t>
  </si>
  <si>
    <t xml:space="preserve">  Lambeth</t>
  </si>
  <si>
    <t xml:space="preserve">  Lewisham</t>
  </si>
  <si>
    <t xml:space="preserve">  Southwark</t>
  </si>
  <si>
    <t xml:space="preserve">  Tower Hamlets</t>
  </si>
  <si>
    <t xml:space="preserve">  Wandsworth</t>
  </si>
  <si>
    <t xml:space="preserve">  Westminster</t>
  </si>
  <si>
    <t>Outer London</t>
  </si>
  <si>
    <t xml:space="preserve">  Barking and Dagenham</t>
  </si>
  <si>
    <t xml:space="preserve">  Barnet</t>
  </si>
  <si>
    <t xml:space="preserve">  Bexley</t>
  </si>
  <si>
    <t xml:space="preserve">  Brent</t>
  </si>
  <si>
    <t xml:space="preserve">  Bromley</t>
  </si>
  <si>
    <t xml:space="preserve">  Croydon</t>
  </si>
  <si>
    <t xml:space="preserve">  Ealing</t>
  </si>
  <si>
    <t xml:space="preserve">  Enfield</t>
  </si>
  <si>
    <t xml:space="preserve">  Haringey</t>
  </si>
  <si>
    <t xml:space="preserve">  Harrow</t>
  </si>
  <si>
    <t xml:space="preserve">  Havering</t>
  </si>
  <si>
    <t xml:space="preserve">  Hillingdon</t>
  </si>
  <si>
    <t xml:space="preserve">  Hounslow</t>
  </si>
  <si>
    <t xml:space="preserve">  Kingston upon Thames</t>
  </si>
  <si>
    <t xml:space="preserve">  Merton</t>
  </si>
  <si>
    <t xml:space="preserve">  Newham</t>
  </si>
  <si>
    <t xml:space="preserve">  Redbridge</t>
  </si>
  <si>
    <t xml:space="preserve">  Richmond upon Thames</t>
  </si>
  <si>
    <t xml:space="preserve">  Sutton</t>
  </si>
  <si>
    <t xml:space="preserve">  Waltham Forest</t>
  </si>
  <si>
    <t>Totals</t>
  </si>
  <si>
    <t>2015 Estimate</t>
  </si>
  <si>
    <t>2017/18</t>
  </si>
  <si>
    <t>Appendix B</t>
  </si>
  <si>
    <t>Borough Subscriptions 2018/19</t>
  </si>
  <si>
    <t>2016 Estimate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</si>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</sst>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Arial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1" fillId="0" borderId="1" xfId="1" applyFill="1" applyBorder="1"/>
    <xf numFmtId="0" fontId="1" fillId="0" borderId="0" xfId="1" applyFill="1"/>
    <xf numFmtId="0" fontId="2" fillId="0" borderId="0" xfId="1" applyFont="1" applyFill="1"/>
    <xf numFmtId="10" fontId="1" fillId="0" borderId="2" xfId="1" applyNumberFormat="1" applyFill="1" applyBorder="1"/>
    <xf numFmtId="10" fontId="3" fillId="0" borderId="0" xfId="1" applyNumberFormat="1" applyFont="1" applyFill="1" applyBorder="1"/>
    <xf numFmtId="10" fontId="3" fillId="0" borderId="0" xfId="1" applyNumberFormat="1" applyFont="1" applyFill="1" applyBorder="1" applyAlignment="1">
      <alignment horizontal="center"/>
    </xf>
    <xf numFmtId="10" fontId="3" fillId="0" borderId="3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1" fillId="0" borderId="0" xfId="1" applyFill="1" applyBorder="1"/>
    <xf numFmtId="10" fontId="1" fillId="0" borderId="0" xfId="3" applyNumberFormat="1" applyFont="1" applyFill="1" applyBorder="1"/>
    <xf numFmtId="10" fontId="3" fillId="0" borderId="0" xfId="3" applyNumberFormat="1" applyFont="1" applyFill="1" applyBorder="1"/>
    <xf numFmtId="10" fontId="5" fillId="0" borderId="0" xfId="3" applyNumberFormat="1" applyFont="1" applyFill="1" applyBorder="1"/>
    <xf numFmtId="10" fontId="5" fillId="0" borderId="4" xfId="3" applyNumberFormat="1" applyFont="1" applyFill="1" applyBorder="1"/>
    <xf numFmtId="10" fontId="3" fillId="0" borderId="5" xfId="3" applyNumberFormat="1" applyFont="1" applyFill="1" applyBorder="1"/>
    <xf numFmtId="3" fontId="1" fillId="0" borderId="0" xfId="1" applyNumberFormat="1" applyFont="1" applyFill="1"/>
    <xf numFmtId="3" fontId="1" fillId="0" borderId="0" xfId="1" applyNumberFormat="1" applyFill="1"/>
    <xf numFmtId="4" fontId="1" fillId="0" borderId="0" xfId="1" applyNumberFormat="1" applyFill="1" applyAlignment="1">
      <alignment horizontal="center"/>
    </xf>
    <xf numFmtId="0" fontId="4" fillId="0" borderId="0" xfId="1" applyFont="1" applyFill="1"/>
    <xf numFmtId="4" fontId="2" fillId="0" borderId="0" xfId="1" applyNumberFormat="1" applyFont="1" applyFill="1" applyAlignment="1">
      <alignment horizontal="center"/>
    </xf>
    <xf numFmtId="4" fontId="1" fillId="0" borderId="6" xfId="1" applyNumberFormat="1" applyFill="1" applyBorder="1" applyAlignment="1">
      <alignment horizontal="center"/>
    </xf>
    <xf numFmtId="0" fontId="1" fillId="0" borderId="7" xfId="1" applyFill="1" applyBorder="1"/>
    <xf numFmtId="4" fontId="3" fillId="0" borderId="8" xfId="1" applyNumberFormat="1" applyFont="1" applyFill="1" applyBorder="1" applyAlignment="1">
      <alignment horizontal="center"/>
    </xf>
    <xf numFmtId="3" fontId="3" fillId="0" borderId="8" xfId="1" quotePrefix="1" applyNumberFormat="1" applyFont="1" applyFill="1" applyBorder="1" applyAlignment="1">
      <alignment horizontal="center"/>
    </xf>
    <xf numFmtId="0" fontId="3" fillId="0" borderId="1" xfId="1" applyFont="1" applyFill="1" applyBorder="1"/>
    <xf numFmtId="3" fontId="3" fillId="0" borderId="9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4" fontId="3" fillId="0" borderId="10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0" fontId="1" fillId="0" borderId="11" xfId="1" applyFill="1" applyBorder="1"/>
    <xf numFmtId="3" fontId="3" fillId="0" borderId="12" xfId="1" applyNumberFormat="1" applyFont="1" applyFill="1" applyBorder="1" applyAlignment="1">
      <alignment horizontal="center"/>
    </xf>
    <xf numFmtId="0" fontId="5" fillId="0" borderId="8" xfId="1" applyFont="1" applyFill="1" applyBorder="1"/>
    <xf numFmtId="3" fontId="5" fillId="0" borderId="8" xfId="1" applyNumberFormat="1" applyFont="1" applyFill="1" applyBorder="1"/>
    <xf numFmtId="0" fontId="5" fillId="0" borderId="1" xfId="1" applyFont="1" applyFill="1" applyBorder="1"/>
    <xf numFmtId="3" fontId="5" fillId="0" borderId="9" xfId="1" applyNumberFormat="1" applyFont="1" applyFill="1" applyBorder="1"/>
    <xf numFmtId="0" fontId="1" fillId="0" borderId="8" xfId="1" applyFill="1" applyBorder="1"/>
    <xf numFmtId="3" fontId="1" fillId="0" borderId="8" xfId="1" applyNumberFormat="1" applyFill="1" applyBorder="1"/>
    <xf numFmtId="3" fontId="1" fillId="0" borderId="9" xfId="1" applyNumberFormat="1" applyFill="1" applyBorder="1"/>
    <xf numFmtId="3" fontId="1" fillId="0" borderId="10" xfId="1" applyNumberFormat="1" applyFill="1" applyBorder="1"/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0" fontId="5" fillId="0" borderId="11" xfId="1" applyFont="1" applyFill="1" applyBorder="1"/>
    <xf numFmtId="3" fontId="3" fillId="0" borderId="13" xfId="1" applyNumberFormat="1" applyFont="1" applyFill="1" applyBorder="1"/>
    <xf numFmtId="0" fontId="3" fillId="0" borderId="11" xfId="1" applyFont="1" applyFill="1" applyBorder="1"/>
    <xf numFmtId="10" fontId="1" fillId="0" borderId="10" xfId="3" applyNumberFormat="1" applyFont="1" applyFill="1" applyBorder="1"/>
    <xf numFmtId="4" fontId="1" fillId="0" borderId="8" xfId="1" applyNumberFormat="1" applyFill="1" applyBorder="1" applyAlignment="1">
      <alignment horizontal="center"/>
    </xf>
    <xf numFmtId="4" fontId="1" fillId="0" borderId="10" xfId="1" applyNumberFormat="1" applyFill="1" applyBorder="1" applyAlignment="1">
      <alignment horizontal="center"/>
    </xf>
    <xf numFmtId="4" fontId="5" fillId="0" borderId="8" xfId="1" applyNumberFormat="1" applyFont="1" applyFill="1" applyBorder="1"/>
    <xf numFmtId="4" fontId="1" fillId="0" borderId="8" xfId="1" applyNumberFormat="1" applyFill="1" applyBorder="1"/>
    <xf numFmtId="4" fontId="5" fillId="0" borderId="10" xfId="1" applyNumberFormat="1" applyFont="1" applyFill="1" applyBorder="1"/>
    <xf numFmtId="3" fontId="3" fillId="0" borderId="6" xfId="1" quotePrefix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0" fontId="6" fillId="0" borderId="0" xfId="1" applyFont="1" applyFill="1"/>
    <xf numFmtId="3" fontId="1" fillId="0" borderId="0" xfId="1" applyNumberFormat="1" applyFont="1" applyFill="1"/>
    <xf numFmtId="3" fontId="1" fillId="0" borderId="0" xfId="1" applyNumberFormat="1" applyFill="1"/>
    <xf numFmtId="3" fontId="3" fillId="0" borderId="8" xfId="1" quotePrefix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3" fillId="0" borderId="9" xfId="1" quotePrefix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1" fillId="0" borderId="8" xfId="1" applyNumberFormat="1" applyFill="1" applyBorder="1"/>
    <xf numFmtId="3" fontId="1" fillId="0" borderId="10" xfId="1" applyNumberFormat="1" applyFill="1" applyBorder="1"/>
    <xf numFmtId="3" fontId="3" fillId="0" borderId="8" xfId="1" applyNumberFormat="1" applyFont="1" applyFill="1" applyBorder="1"/>
    <xf numFmtId="3" fontId="3" fillId="0" borderId="13" xfId="1" applyNumberFormat="1" applyFont="1" applyFill="1" applyBorder="1"/>
    <xf numFmtId="3" fontId="6" fillId="0" borderId="0" xfId="1" applyNumberFormat="1" applyFont="1" applyFill="1" applyBorder="1" applyAlignment="1">
      <alignment horizontal="right"/>
    </xf>
    <xf numFmtId="0" fontId="0" fillId="0" borderId="0" xfId="0" applyBorder="1"/>
    <xf numFmtId="3" fontId="8" fillId="0" borderId="0" xfId="1" applyNumberFormat="1" applyFont="1" applyFill="1"/>
    <xf numFmtId="0" fontId="7" fillId="0" borderId="0" xfId="0" applyFont="1"/>
    <xf numFmtId="0" fontId="7" fillId="0" borderId="0" xfId="0" applyFont="1" applyBorder="1"/>
    <xf numFmtId="3" fontId="8" fillId="0" borderId="0" xfId="1" applyNumberFormat="1" applyFont="1" applyFill="1" applyBorder="1"/>
    <xf numFmtId="3" fontId="1" fillId="0" borderId="0" xfId="1" applyNumberFormat="1" applyFill="1" applyBorder="1"/>
    <xf numFmtId="3" fontId="1" fillId="0" borderId="0" xfId="1" applyNumberFormat="1" applyFont="1" applyFill="1" applyBorder="1"/>
    <xf numFmtId="3" fontId="3" fillId="0" borderId="0" xfId="1" quotePrefix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3" fontId="5" fillId="0" borderId="0" xfId="1" applyNumberFormat="1" applyFont="1" applyFill="1" applyBorder="1"/>
    <xf numFmtId="3" fontId="3" fillId="0" borderId="0" xfId="1" applyNumberFormat="1" applyFont="1" applyFill="1" applyBorder="1"/>
    <xf numFmtId="0" fontId="7" fillId="0" borderId="0" xfId="0" applyFont="1" applyFill="1"/>
    <xf numFmtId="0" fontId="0" fillId="0" borderId="0" xfId="0" applyFill="1"/>
  </cellXfs>
  <cellStyles count="4">
    <cellStyle name="Euro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8"/>
  <sheetViews>
    <sheetView tabSelected="1" workbookViewId="0">
      <selection activeCell="L18" sqref="L18"/>
    </sheetView>
  </sheetViews>
  <sheetFormatPr defaultRowHeight="14.25"/>
  <cols>
    <col min="1" max="1" width="12.75" customWidth="1"/>
    <col min="3" max="3" width="10.625" bestFit="1" customWidth="1"/>
    <col min="4" max="4" width="21.375" bestFit="1" customWidth="1"/>
    <col min="5" max="5" width="11.625" style="79" bestFit="1" customWidth="1"/>
    <col min="6" max="6" width="9" style="79"/>
    <col min="7" max="7" width="10.625" bestFit="1" customWidth="1"/>
    <col min="8" max="8" width="11.375" customWidth="1"/>
    <col min="10" max="10" width="11.625" style="65" bestFit="1" customWidth="1"/>
    <col min="11" max="12" width="11.625" style="65" customWidth="1"/>
    <col min="13" max="13" width="11.625" style="65" bestFit="1" customWidth="1"/>
    <col min="14" max="14" width="9" style="65"/>
  </cols>
  <sheetData>
    <row r="3" spans="1:13" ht="18">
      <c r="A3" s="17"/>
      <c r="B3" s="2"/>
      <c r="C3" s="2"/>
      <c r="D3" s="2"/>
      <c r="E3" s="17"/>
      <c r="F3" s="53"/>
      <c r="G3" s="53"/>
      <c r="J3" s="64"/>
      <c r="K3" s="64"/>
    </row>
    <row r="4" spans="1:13" ht="26.25">
      <c r="A4" s="18" t="s">
        <v>49</v>
      </c>
      <c r="B4" s="3"/>
      <c r="C4" s="3"/>
      <c r="D4" s="2"/>
      <c r="E4" s="19"/>
      <c r="F4" s="3"/>
      <c r="G4" s="16"/>
      <c r="J4" s="53" t="s">
        <v>48</v>
      </c>
    </row>
    <row r="5" spans="1:13" ht="26.25">
      <c r="A5" s="18"/>
      <c r="B5" s="3"/>
      <c r="C5" s="3"/>
      <c r="D5" s="2"/>
      <c r="E5" s="19"/>
      <c r="F5" s="3"/>
      <c r="G5" s="55"/>
      <c r="H5" s="55"/>
    </row>
    <row r="6" spans="1:13" ht="27" thickBot="1">
      <c r="A6" s="18"/>
      <c r="B6" s="3"/>
      <c r="C6" s="3"/>
      <c r="D6" s="2"/>
      <c r="E6" s="19"/>
      <c r="F6" s="3"/>
      <c r="G6" s="66"/>
      <c r="H6" s="16"/>
      <c r="J6" s="69"/>
      <c r="K6" s="69"/>
      <c r="L6" s="69"/>
    </row>
    <row r="7" spans="1:13">
      <c r="A7" s="20"/>
      <c r="B7" s="4"/>
      <c r="C7" s="51" t="s">
        <v>47</v>
      </c>
      <c r="D7" s="21"/>
      <c r="E7" s="20"/>
      <c r="F7" s="4"/>
      <c r="G7" s="51" t="s">
        <v>51</v>
      </c>
      <c r="H7" s="52" t="s">
        <v>0</v>
      </c>
      <c r="J7" s="72"/>
      <c r="K7" s="72"/>
      <c r="L7" s="72"/>
      <c r="M7" s="73"/>
    </row>
    <row r="8" spans="1:13">
      <c r="A8" s="22" t="s">
        <v>1</v>
      </c>
      <c r="B8" s="5"/>
      <c r="C8" s="56" t="s">
        <v>0</v>
      </c>
      <c r="D8" s="24"/>
      <c r="E8" s="22" t="s">
        <v>1</v>
      </c>
      <c r="F8" s="5"/>
      <c r="G8" s="23" t="s">
        <v>0</v>
      </c>
      <c r="H8" s="25" t="s">
        <v>2</v>
      </c>
      <c r="J8" s="72"/>
      <c r="L8" s="72"/>
      <c r="M8" s="73"/>
    </row>
    <row r="9" spans="1:13">
      <c r="A9" s="22" t="s">
        <v>46</v>
      </c>
      <c r="B9" s="6"/>
      <c r="C9" s="57" t="s">
        <v>3</v>
      </c>
      <c r="D9" s="27"/>
      <c r="E9" s="22" t="s">
        <v>50</v>
      </c>
      <c r="F9" s="6"/>
      <c r="G9" s="26" t="s">
        <v>3</v>
      </c>
      <c r="H9" s="25" t="s">
        <v>4</v>
      </c>
      <c r="J9" s="73"/>
      <c r="K9" s="72"/>
      <c r="L9" s="73"/>
      <c r="M9" s="73"/>
    </row>
    <row r="10" spans="1:13">
      <c r="A10" s="22" t="s">
        <v>5</v>
      </c>
      <c r="B10" s="6" t="s">
        <v>6</v>
      </c>
      <c r="C10" s="57" t="s">
        <v>7</v>
      </c>
      <c r="D10" s="1"/>
      <c r="E10" s="22" t="s">
        <v>5</v>
      </c>
      <c r="F10" s="6" t="s">
        <v>6</v>
      </c>
      <c r="G10" s="26" t="s">
        <v>7</v>
      </c>
      <c r="H10" s="58" t="s">
        <v>47</v>
      </c>
      <c r="J10" s="72"/>
      <c r="K10" s="73"/>
      <c r="L10" s="72"/>
      <c r="M10" s="72"/>
    </row>
    <row r="11" spans="1:13" ht="15" thickBot="1">
      <c r="A11" s="28" t="s">
        <v>8</v>
      </c>
      <c r="B11" s="7"/>
      <c r="C11" s="59" t="s">
        <v>9</v>
      </c>
      <c r="D11" s="30"/>
      <c r="E11" s="28" t="s">
        <v>8</v>
      </c>
      <c r="F11" s="7"/>
      <c r="G11" s="29" t="s">
        <v>9</v>
      </c>
      <c r="H11" s="31" t="s">
        <v>9</v>
      </c>
      <c r="J11" s="73"/>
      <c r="K11" s="73"/>
      <c r="L11" s="73"/>
      <c r="M11" s="73"/>
    </row>
    <row r="12" spans="1:13">
      <c r="A12" s="32"/>
      <c r="B12" s="8"/>
      <c r="C12" s="33"/>
      <c r="D12" s="34"/>
      <c r="E12" s="32"/>
      <c r="F12" s="8"/>
      <c r="G12" s="33"/>
      <c r="H12" s="35"/>
      <c r="J12" s="76"/>
      <c r="K12" s="76"/>
      <c r="L12" s="76"/>
      <c r="M12" s="76"/>
    </row>
    <row r="13" spans="1:13">
      <c r="A13" s="36"/>
      <c r="B13" s="9"/>
      <c r="C13" s="60"/>
      <c r="D13" s="24" t="s">
        <v>10</v>
      </c>
      <c r="E13" s="36"/>
      <c r="F13" s="9"/>
      <c r="G13" s="37"/>
      <c r="H13" s="38"/>
      <c r="J13" s="70"/>
      <c r="K13" s="70"/>
      <c r="L13" s="70"/>
      <c r="M13" s="70"/>
    </row>
    <row r="14" spans="1:13">
      <c r="A14" s="46">
        <v>241.06</v>
      </c>
      <c r="B14" s="10">
        <f>A14/$E$52</f>
        <v>2.7430930519157615E-2</v>
      </c>
      <c r="C14" s="60">
        <f>A14/$A$52*$C$54</f>
        <v>213113.01148640784</v>
      </c>
      <c r="D14" s="1" t="s">
        <v>11</v>
      </c>
      <c r="E14" s="46">
        <v>246.18</v>
      </c>
      <c r="F14" s="10">
        <f>E14/$E$52</f>
        <v>2.8013550465470098E-2</v>
      </c>
      <c r="G14" s="37">
        <f>E14/$E$52*$G$54</f>
        <v>186798.61256342535</v>
      </c>
      <c r="H14" s="38">
        <f>G14-C14</f>
        <v>-26314.39892298248</v>
      </c>
      <c r="J14" s="70"/>
      <c r="K14" s="70"/>
      <c r="L14" s="70"/>
      <c r="M14" s="70"/>
    </row>
    <row r="15" spans="1:13">
      <c r="A15" s="46">
        <v>8.76</v>
      </c>
      <c r="B15" s="10">
        <f t="shared" ref="B15:B26" si="0">A15/$E$52</f>
        <v>9.968263143940127E-4</v>
      </c>
      <c r="C15" s="60">
        <f t="shared" ref="C15:C26" si="1">A15/$A$52*$C$54</f>
        <v>7744.4203958389298</v>
      </c>
      <c r="D15" s="1" t="s">
        <v>12</v>
      </c>
      <c r="E15" s="46">
        <v>9.4</v>
      </c>
      <c r="F15" s="10">
        <f t="shared" ref="F15:F26" si="2">E15/$E$52</f>
        <v>1.069653807683073E-3</v>
      </c>
      <c r="G15" s="37">
        <f t="shared" ref="G15:G26" si="3">E15/$E$52*$G$54</f>
        <v>7132.6141770094991</v>
      </c>
      <c r="H15" s="38">
        <f t="shared" ref="H15:H26" si="4">G15-C15</f>
        <v>-611.80621882943069</v>
      </c>
      <c r="J15" s="70"/>
      <c r="K15" s="70"/>
      <c r="L15" s="70"/>
      <c r="M15" s="70"/>
    </row>
    <row r="16" spans="1:13">
      <c r="A16" s="46">
        <v>274.8</v>
      </c>
      <c r="B16" s="10">
        <f t="shared" si="0"/>
        <v>3.1270304930990263E-2</v>
      </c>
      <c r="C16" s="60">
        <f t="shared" si="1"/>
        <v>242941.40693796097</v>
      </c>
      <c r="D16" s="1" t="s">
        <v>13</v>
      </c>
      <c r="E16" s="46">
        <v>279.77</v>
      </c>
      <c r="F16" s="10">
        <f t="shared" si="2"/>
        <v>3.1835855933563119E-2</v>
      </c>
      <c r="G16" s="37">
        <f t="shared" si="3"/>
        <v>212286.32641510078</v>
      </c>
      <c r="H16" s="38">
        <f t="shared" si="4"/>
        <v>-30655.080522860197</v>
      </c>
      <c r="J16" s="70"/>
      <c r="K16" s="70"/>
      <c r="L16" s="70"/>
      <c r="M16" s="70"/>
    </row>
    <row r="17" spans="1:14">
      <c r="A17" s="46">
        <v>269.01</v>
      </c>
      <c r="B17" s="10">
        <f t="shared" si="0"/>
        <v>3.0611443702640795E-2</v>
      </c>
      <c r="C17" s="60">
        <f t="shared" si="1"/>
        <v>237822.66332016332</v>
      </c>
      <c r="D17" s="1" t="s">
        <v>14</v>
      </c>
      <c r="E17" s="46">
        <v>273.52999999999997</v>
      </c>
      <c r="F17" s="10">
        <f t="shared" si="2"/>
        <v>3.1125787873994781E-2</v>
      </c>
      <c r="G17" s="37">
        <f t="shared" si="3"/>
        <v>207551.48466355406</v>
      </c>
      <c r="H17" s="38">
        <f t="shared" si="4"/>
        <v>-30271.178656609263</v>
      </c>
      <c r="J17" s="70"/>
      <c r="K17" s="70"/>
      <c r="L17" s="70"/>
      <c r="M17" s="70"/>
    </row>
    <row r="18" spans="1:14">
      <c r="A18" s="46">
        <v>179.41</v>
      </c>
      <c r="B18" s="10">
        <f t="shared" si="0"/>
        <v>2.0415594642172356E-2</v>
      </c>
      <c r="C18" s="60">
        <f t="shared" si="1"/>
        <v>158610.32685130852</v>
      </c>
      <c r="D18" s="1" t="s">
        <v>15</v>
      </c>
      <c r="E18" s="46">
        <v>179.65</v>
      </c>
      <c r="F18" s="10">
        <f t="shared" si="2"/>
        <v>2.0442904952155751E-2</v>
      </c>
      <c r="G18" s="37">
        <f t="shared" si="3"/>
        <v>136316.39754252727</v>
      </c>
      <c r="H18" s="38">
        <f t="shared" si="4"/>
        <v>-22293.929308781255</v>
      </c>
      <c r="J18" s="70"/>
      <c r="K18" s="70"/>
      <c r="L18" s="70"/>
      <c r="M18" s="70"/>
    </row>
    <row r="19" spans="1:14">
      <c r="A19" s="46">
        <v>227.69</v>
      </c>
      <c r="B19" s="10">
        <f t="shared" si="0"/>
        <v>2.5909518667165839E-2</v>
      </c>
      <c r="C19" s="60">
        <f t="shared" si="1"/>
        <v>201293.04565394588</v>
      </c>
      <c r="D19" s="1" t="s">
        <v>16</v>
      </c>
      <c r="E19" s="46">
        <v>232.87</v>
      </c>
      <c r="F19" s="10">
        <f t="shared" si="2"/>
        <v>2.6498966190974173E-2</v>
      </c>
      <c r="G19" s="37">
        <f t="shared" si="3"/>
        <v>176699.13440427682</v>
      </c>
      <c r="H19" s="38">
        <f t="shared" si="4"/>
        <v>-24593.911249669065</v>
      </c>
      <c r="J19" s="70"/>
      <c r="K19" s="70"/>
      <c r="L19" s="70"/>
      <c r="M19" s="70"/>
    </row>
    <row r="20" spans="1:14">
      <c r="A20" s="46">
        <v>157.71</v>
      </c>
      <c r="B20" s="10">
        <f t="shared" si="0"/>
        <v>1.7946287447840156E-2</v>
      </c>
      <c r="C20" s="60">
        <f t="shared" si="1"/>
        <v>139426.08911275773</v>
      </c>
      <c r="D20" s="1" t="s">
        <v>17</v>
      </c>
      <c r="E20" s="46">
        <v>156.72999999999999</v>
      </c>
      <c r="F20" s="10">
        <f t="shared" si="2"/>
        <v>1.7834770348741279E-2</v>
      </c>
      <c r="G20" s="37">
        <f t="shared" si="3"/>
        <v>118924.95957049985</v>
      </c>
      <c r="H20" s="38">
        <f t="shared" si="4"/>
        <v>-20501.129542257884</v>
      </c>
      <c r="J20" s="70"/>
      <c r="K20" s="70"/>
      <c r="L20" s="70"/>
      <c r="M20" s="70"/>
    </row>
    <row r="21" spans="1:14">
      <c r="A21" s="46">
        <v>324.43</v>
      </c>
      <c r="B21" s="10">
        <f t="shared" si="0"/>
        <v>3.6917849449640362E-2</v>
      </c>
      <c r="C21" s="60">
        <f t="shared" si="1"/>
        <v>286817.61518516258</v>
      </c>
      <c r="D21" s="1" t="s">
        <v>18</v>
      </c>
      <c r="E21" s="46">
        <v>327.91</v>
      </c>
      <c r="F21" s="10">
        <f t="shared" si="2"/>
        <v>3.7313848944399625E-2</v>
      </c>
      <c r="G21" s="37">
        <f t="shared" si="3"/>
        <v>248814.41646629624</v>
      </c>
      <c r="H21" s="38">
        <f t="shared" si="4"/>
        <v>-38003.198718866333</v>
      </c>
      <c r="J21" s="70"/>
      <c r="K21" s="70"/>
      <c r="L21" s="70"/>
      <c r="M21" s="70"/>
    </row>
    <row r="22" spans="1:14">
      <c r="A22" s="46">
        <v>297.33</v>
      </c>
      <c r="B22" s="10">
        <f t="shared" si="0"/>
        <v>3.3834060280681713E-2</v>
      </c>
      <c r="C22" s="60">
        <f t="shared" si="1"/>
        <v>262859.41966835491</v>
      </c>
      <c r="D22" s="1" t="s">
        <v>19</v>
      </c>
      <c r="E22" s="46">
        <v>301.87</v>
      </c>
      <c r="F22" s="10">
        <f t="shared" si="2"/>
        <v>3.4350680311200983E-2</v>
      </c>
      <c r="G22" s="37">
        <f t="shared" si="3"/>
        <v>229055.55761849546</v>
      </c>
      <c r="H22" s="38">
        <f t="shared" si="4"/>
        <v>-33803.862049859454</v>
      </c>
      <c r="J22" s="70"/>
      <c r="K22" s="70"/>
      <c r="L22" s="70"/>
      <c r="M22" s="70"/>
    </row>
    <row r="23" spans="1:14">
      <c r="A23" s="46">
        <v>308.89999999999998</v>
      </c>
      <c r="B23" s="10">
        <f t="shared" si="0"/>
        <v>3.5150644807798004E-2</v>
      </c>
      <c r="C23" s="60">
        <f t="shared" si="1"/>
        <v>273088.06624139787</v>
      </c>
      <c r="D23" s="1" t="s">
        <v>20</v>
      </c>
      <c r="E23" s="46">
        <v>313.22000000000003</v>
      </c>
      <c r="F23" s="10">
        <f t="shared" si="2"/>
        <v>3.5642230387499169E-2</v>
      </c>
      <c r="G23" s="37">
        <f t="shared" si="3"/>
        <v>237667.80984286335</v>
      </c>
      <c r="H23" s="38">
        <f t="shared" si="4"/>
        <v>-35420.256398534519</v>
      </c>
      <c r="J23" s="70"/>
      <c r="K23" s="70"/>
      <c r="L23" s="70"/>
      <c r="M23" s="70"/>
    </row>
    <row r="24" spans="1:14">
      <c r="A24" s="46">
        <v>295.24</v>
      </c>
      <c r="B24" s="10">
        <f t="shared" si="0"/>
        <v>3.3596232997909627E-2</v>
      </c>
      <c r="C24" s="60">
        <f t="shared" si="1"/>
        <v>261011.72119491847</v>
      </c>
      <c r="D24" s="1" t="s">
        <v>21</v>
      </c>
      <c r="E24" s="46">
        <v>304.85000000000002</v>
      </c>
      <c r="F24" s="10">
        <f t="shared" si="2"/>
        <v>3.4689783326828177E-2</v>
      </c>
      <c r="G24" s="37">
        <f t="shared" si="3"/>
        <v>231316.74807035597</v>
      </c>
      <c r="H24" s="38">
        <f t="shared" si="4"/>
        <v>-29694.973124562501</v>
      </c>
      <c r="J24" s="70"/>
      <c r="K24" s="70"/>
      <c r="L24" s="70"/>
      <c r="M24" s="70"/>
    </row>
    <row r="25" spans="1:14">
      <c r="A25" s="46">
        <v>314.54000000000002</v>
      </c>
      <c r="B25" s="10">
        <f t="shared" si="0"/>
        <v>3.5792437092407856E-2</v>
      </c>
      <c r="C25" s="60">
        <f t="shared" si="1"/>
        <v>278074.19992091064</v>
      </c>
      <c r="D25" s="1" t="s">
        <v>22</v>
      </c>
      <c r="E25" s="46">
        <v>316.10000000000002</v>
      </c>
      <c r="F25" s="10">
        <f t="shared" si="2"/>
        <v>3.5969954107299938E-2</v>
      </c>
      <c r="G25" s="37">
        <f t="shared" si="3"/>
        <v>239853.12142050031</v>
      </c>
      <c r="H25" s="38">
        <f t="shared" si="4"/>
        <v>-38221.078500410338</v>
      </c>
      <c r="J25" s="70"/>
      <c r="K25" s="70"/>
      <c r="L25" s="70"/>
      <c r="M25" s="70"/>
    </row>
    <row r="26" spans="1:14" ht="15" thickBot="1">
      <c r="A26" s="47">
        <v>242.3</v>
      </c>
      <c r="B26" s="45">
        <f t="shared" si="0"/>
        <v>2.7572033787405172E-2</v>
      </c>
      <c r="C26" s="61">
        <f t="shared" si="1"/>
        <v>214209.25364289642</v>
      </c>
      <c r="D26" s="1" t="s">
        <v>23</v>
      </c>
      <c r="E26" s="47">
        <v>247.61</v>
      </c>
      <c r="F26" s="45">
        <f t="shared" si="2"/>
        <v>2.8176274395787845E-2</v>
      </c>
      <c r="G26" s="39">
        <f t="shared" si="3"/>
        <v>187883.68046482152</v>
      </c>
      <c r="H26" s="39">
        <f t="shared" si="4"/>
        <v>-26325.573178074905</v>
      </c>
      <c r="J26" s="70"/>
      <c r="K26" s="70"/>
      <c r="L26" s="70"/>
      <c r="M26" s="70"/>
    </row>
    <row r="27" spans="1:14">
      <c r="A27" s="22">
        <f>SUM(A14:A26)</f>
        <v>3141.1800000000003</v>
      </c>
      <c r="B27" s="11">
        <f>SUM(B14:B26)</f>
        <v>0.35744416464020384</v>
      </c>
      <c r="C27" s="62">
        <f>SUM(C14:C26)</f>
        <v>2777011.2396120243</v>
      </c>
      <c r="D27" s="24"/>
      <c r="E27" s="22">
        <f>SUM(E14:E26)</f>
        <v>3189.69</v>
      </c>
      <c r="F27" s="11">
        <f>SUM(F14:F26)</f>
        <v>0.36296426104559804</v>
      </c>
      <c r="G27" s="40">
        <f>SUM(G14:G26)</f>
        <v>2420300.8632197264</v>
      </c>
      <c r="H27" s="41">
        <f>SUM(H14:H26)</f>
        <v>-356710.37639229756</v>
      </c>
      <c r="J27" s="77"/>
      <c r="K27" s="77"/>
      <c r="L27" s="77"/>
      <c r="M27" s="77"/>
      <c r="N27" s="74"/>
    </row>
    <row r="28" spans="1:14">
      <c r="A28" s="48"/>
      <c r="B28" s="12"/>
      <c r="C28" s="33"/>
      <c r="D28" s="34"/>
      <c r="E28" s="48"/>
      <c r="F28" s="12"/>
      <c r="G28" s="33"/>
      <c r="H28" s="33"/>
      <c r="J28" s="76"/>
      <c r="K28" s="76"/>
      <c r="L28" s="76"/>
      <c r="M28" s="76"/>
    </row>
    <row r="29" spans="1:14">
      <c r="A29" s="49"/>
      <c r="B29" s="10"/>
      <c r="C29" s="60"/>
      <c r="D29" s="24" t="s">
        <v>24</v>
      </c>
      <c r="E29" s="49"/>
      <c r="F29" s="10"/>
      <c r="G29" s="37"/>
      <c r="H29" s="38"/>
      <c r="J29" s="70"/>
      <c r="K29" s="70"/>
      <c r="L29" s="70"/>
      <c r="M29" s="70"/>
    </row>
    <row r="30" spans="1:14">
      <c r="A30" s="46">
        <v>201.98</v>
      </c>
      <c r="B30" s="10">
        <f t="shared" ref="B30:B49" si="5">A30/$E$52</f>
        <v>2.298390171019437E-2</v>
      </c>
      <c r="C30" s="60">
        <f t="shared" ref="C30:C49" si="6">A30/$A$52*$C$54</f>
        <v>178563.70223191174</v>
      </c>
      <c r="D30" s="1" t="s">
        <v>25</v>
      </c>
      <c r="E30" s="46">
        <v>206.46</v>
      </c>
      <c r="F30" s="10">
        <f t="shared" ref="F30:F49" si="7">E30/$E$52</f>
        <v>2.3493694163217796E-2</v>
      </c>
      <c r="G30" s="37">
        <f t="shared" ref="G30:G49" si="8">E30/$E$52*$G$54</f>
        <v>156659.52372184908</v>
      </c>
      <c r="H30" s="38">
        <f t="shared" ref="H30:H49" si="9">G30-C30</f>
        <v>-21904.178510062658</v>
      </c>
      <c r="J30" s="70"/>
      <c r="K30" s="70"/>
      <c r="L30" s="70"/>
      <c r="M30" s="70"/>
    </row>
    <row r="31" spans="1:14">
      <c r="A31" s="46">
        <v>379.69</v>
      </c>
      <c r="B31" s="10">
        <f t="shared" si="5"/>
        <v>4.3206048323317661E-2</v>
      </c>
      <c r="C31" s="60">
        <f t="shared" si="6"/>
        <v>335671.11644932459</v>
      </c>
      <c r="D31" s="1" t="s">
        <v>26</v>
      </c>
      <c r="E31" s="46">
        <v>386.08</v>
      </c>
      <c r="F31" s="10">
        <f t="shared" si="7"/>
        <v>4.3933185326625622E-2</v>
      </c>
      <c r="G31" s="37">
        <f t="shared" si="8"/>
        <v>292953.15760210931</v>
      </c>
      <c r="H31" s="38">
        <f t="shared" si="9"/>
        <v>-42717.958847215283</v>
      </c>
      <c r="J31" s="70"/>
      <c r="K31" s="70"/>
      <c r="L31" s="70"/>
      <c r="M31" s="70"/>
    </row>
    <row r="32" spans="1:14">
      <c r="A32" s="46">
        <v>242.14</v>
      </c>
      <c r="B32" s="10">
        <f t="shared" si="5"/>
        <v>2.7553826914082903E-2</v>
      </c>
      <c r="C32" s="60">
        <f t="shared" si="6"/>
        <v>214067.80304205918</v>
      </c>
      <c r="D32" s="1" t="s">
        <v>27</v>
      </c>
      <c r="E32" s="46">
        <v>244.76</v>
      </c>
      <c r="F32" s="10">
        <f t="shared" si="7"/>
        <v>2.7851964464734993E-2</v>
      </c>
      <c r="G32" s="37">
        <f t="shared" si="8"/>
        <v>185721.13254945158</v>
      </c>
      <c r="H32" s="38">
        <f t="shared" si="9"/>
        <v>-28346.670492607605</v>
      </c>
      <c r="J32" s="70"/>
      <c r="K32" s="70"/>
      <c r="L32" s="70"/>
      <c r="M32" s="70"/>
    </row>
    <row r="33" spans="1:13">
      <c r="A33" s="46">
        <v>324.01</v>
      </c>
      <c r="B33" s="10">
        <f t="shared" si="5"/>
        <v>3.6870056407169415E-2</v>
      </c>
      <c r="C33" s="60">
        <f t="shared" si="6"/>
        <v>286446.3073579648</v>
      </c>
      <c r="D33" s="1" t="s">
        <v>28</v>
      </c>
      <c r="E33" s="46">
        <v>328.25</v>
      </c>
      <c r="F33" s="10">
        <f t="shared" si="7"/>
        <v>3.7352538550209438E-2</v>
      </c>
      <c r="G33" s="37">
        <f t="shared" si="8"/>
        <v>249072.40463865615</v>
      </c>
      <c r="H33" s="38">
        <f t="shared" si="9"/>
        <v>-37373.902719308651</v>
      </c>
      <c r="J33" s="70"/>
      <c r="K33" s="70"/>
      <c r="L33" s="70"/>
      <c r="M33" s="70"/>
    </row>
    <row r="34" spans="1:13">
      <c r="A34" s="46">
        <v>324.86</v>
      </c>
      <c r="B34" s="10">
        <f t="shared" si="5"/>
        <v>3.6966780421693948E-2</v>
      </c>
      <c r="C34" s="60">
        <f t="shared" si="6"/>
        <v>287197.76367491268</v>
      </c>
      <c r="D34" s="1" t="s">
        <v>29</v>
      </c>
      <c r="E34" s="46">
        <v>326.88</v>
      </c>
      <c r="F34" s="10">
        <f t="shared" si="7"/>
        <v>3.7196642197387546E-2</v>
      </c>
      <c r="G34" s="37">
        <f t="shared" si="8"/>
        <v>248032.86406179416</v>
      </c>
      <c r="H34" s="38">
        <f t="shared" si="9"/>
        <v>-39164.899613118527</v>
      </c>
      <c r="J34" s="70"/>
      <c r="K34" s="70"/>
      <c r="L34" s="70"/>
      <c r="M34" s="70"/>
    </row>
    <row r="35" spans="1:13">
      <c r="A35" s="46">
        <v>379.03</v>
      </c>
      <c r="B35" s="10">
        <f t="shared" si="5"/>
        <v>4.3130944970863311E-2</v>
      </c>
      <c r="C35" s="60">
        <f t="shared" si="6"/>
        <v>335087.63272087096</v>
      </c>
      <c r="D35" s="1" t="s">
        <v>30</v>
      </c>
      <c r="E35" s="46">
        <v>382.3</v>
      </c>
      <c r="F35" s="10">
        <f t="shared" si="7"/>
        <v>4.3503047944387106E-2</v>
      </c>
      <c r="G35" s="37">
        <f t="shared" si="8"/>
        <v>290084.93615646078</v>
      </c>
      <c r="H35" s="38">
        <f t="shared" si="9"/>
        <v>-45002.696564410173</v>
      </c>
      <c r="J35" s="70"/>
      <c r="K35" s="70"/>
      <c r="L35" s="70"/>
      <c r="M35" s="70"/>
    </row>
    <row r="36" spans="1:13">
      <c r="A36" s="46">
        <v>343.06</v>
      </c>
      <c r="B36" s="10">
        <f t="shared" si="5"/>
        <v>3.9037812262101602E-2</v>
      </c>
      <c r="C36" s="60">
        <f t="shared" si="6"/>
        <v>303287.76952014881</v>
      </c>
      <c r="D36" s="1" t="s">
        <v>31</v>
      </c>
      <c r="E36" s="46">
        <v>343.2</v>
      </c>
      <c r="F36" s="10">
        <f t="shared" si="7"/>
        <v>3.905374327625858E-2</v>
      </c>
      <c r="G36" s="37">
        <f t="shared" si="8"/>
        <v>260416.29633507022</v>
      </c>
      <c r="H36" s="38">
        <f t="shared" si="9"/>
        <v>-42871.47318507859</v>
      </c>
      <c r="J36" s="70"/>
      <c r="K36" s="70"/>
      <c r="L36" s="70"/>
      <c r="M36" s="70"/>
    </row>
    <row r="37" spans="1:13">
      <c r="A37" s="46">
        <v>328.43</v>
      </c>
      <c r="B37" s="10">
        <f t="shared" si="5"/>
        <v>3.737302128269699E-2</v>
      </c>
      <c r="C37" s="60">
        <f t="shared" si="6"/>
        <v>290353.8802060936</v>
      </c>
      <c r="D37" s="1" t="s">
        <v>32</v>
      </c>
      <c r="E37" s="46">
        <v>331.4</v>
      </c>
      <c r="F37" s="10">
        <f t="shared" si="7"/>
        <v>3.7710986368741532E-2</v>
      </c>
      <c r="G37" s="37">
        <f t="shared" si="8"/>
        <v>251462.58917669658</v>
      </c>
      <c r="H37" s="38">
        <f t="shared" si="9"/>
        <v>-38891.29102939702</v>
      </c>
      <c r="J37" s="70"/>
      <c r="K37" s="70"/>
      <c r="L37" s="70"/>
      <c r="M37" s="70"/>
    </row>
    <row r="38" spans="1:13">
      <c r="A38" s="46">
        <v>272.86</v>
      </c>
      <c r="B38" s="10">
        <f t="shared" si="5"/>
        <v>3.10495465919578E-2</v>
      </c>
      <c r="C38" s="60">
        <f t="shared" si="6"/>
        <v>241226.31840280941</v>
      </c>
      <c r="D38" s="1" t="s">
        <v>33</v>
      </c>
      <c r="E38" s="46">
        <v>278.45</v>
      </c>
      <c r="F38" s="10">
        <f t="shared" si="7"/>
        <v>3.1685649228654432E-2</v>
      </c>
      <c r="G38" s="37">
        <f t="shared" si="8"/>
        <v>211284.7252753505</v>
      </c>
      <c r="H38" s="38">
        <f t="shared" si="9"/>
        <v>-29941.593127458909</v>
      </c>
      <c r="J38" s="70"/>
      <c r="K38" s="70"/>
      <c r="L38" s="70"/>
      <c r="M38" s="70"/>
    </row>
    <row r="39" spans="1:13">
      <c r="A39" s="46">
        <v>247.13</v>
      </c>
      <c r="B39" s="10">
        <f t="shared" si="5"/>
        <v>2.8121653775821046E-2</v>
      </c>
      <c r="C39" s="60">
        <f t="shared" si="6"/>
        <v>218479.29365567063</v>
      </c>
      <c r="D39" s="1" t="s">
        <v>34</v>
      </c>
      <c r="E39" s="46">
        <v>248.75</v>
      </c>
      <c r="F39" s="10">
        <f t="shared" si="7"/>
        <v>2.830599836820898E-2</v>
      </c>
      <c r="G39" s="37">
        <f t="shared" si="8"/>
        <v>188748.69963096944</v>
      </c>
      <c r="H39" s="38">
        <f t="shared" si="9"/>
        <v>-29730.594024701189</v>
      </c>
      <c r="J39" s="70"/>
      <c r="K39" s="70"/>
      <c r="L39" s="70"/>
      <c r="M39" s="70"/>
    </row>
    <row r="40" spans="1:13">
      <c r="A40" s="46">
        <v>249.09</v>
      </c>
      <c r="B40" s="10">
        <f t="shared" si="5"/>
        <v>2.8344687974018793E-2</v>
      </c>
      <c r="C40" s="60">
        <f t="shared" si="6"/>
        <v>220212.06351592686</v>
      </c>
      <c r="D40" s="1" t="s">
        <v>35</v>
      </c>
      <c r="E40" s="46">
        <v>252.78</v>
      </c>
      <c r="F40" s="10">
        <f t="shared" si="7"/>
        <v>2.8764583990013533E-2</v>
      </c>
      <c r="G40" s="37">
        <f t="shared" si="8"/>
        <v>191806.61826217672</v>
      </c>
      <c r="H40" s="38">
        <f t="shared" si="9"/>
        <v>-28405.445253750135</v>
      </c>
      <c r="J40" s="70"/>
      <c r="K40" s="70"/>
      <c r="L40" s="70"/>
      <c r="M40" s="70"/>
    </row>
    <row r="41" spans="1:13">
      <c r="A41" s="46">
        <v>297.74</v>
      </c>
      <c r="B41" s="10">
        <f t="shared" si="5"/>
        <v>3.3880715393570016E-2</v>
      </c>
      <c r="C41" s="60">
        <f t="shared" si="6"/>
        <v>263221.88683300035</v>
      </c>
      <c r="D41" s="1" t="s">
        <v>36</v>
      </c>
      <c r="E41" s="46">
        <v>302.47000000000003</v>
      </c>
      <c r="F41" s="10">
        <f t="shared" si="7"/>
        <v>3.4418956086159483E-2</v>
      </c>
      <c r="G41" s="37">
        <f t="shared" si="8"/>
        <v>229510.83086383654</v>
      </c>
      <c r="H41" s="38">
        <f t="shared" si="9"/>
        <v>-33711.055969163805</v>
      </c>
      <c r="J41" s="70"/>
      <c r="K41" s="70"/>
      <c r="L41" s="70"/>
      <c r="M41" s="70"/>
    </row>
    <row r="42" spans="1:13">
      <c r="A42" s="46">
        <v>268.77</v>
      </c>
      <c r="B42" s="10">
        <f t="shared" si="5"/>
        <v>3.0584133392657396E-2</v>
      </c>
      <c r="C42" s="60">
        <f t="shared" si="6"/>
        <v>237610.48741890743</v>
      </c>
      <c r="D42" s="1" t="s">
        <v>37</v>
      </c>
      <c r="E42" s="46">
        <v>271.14</v>
      </c>
      <c r="F42" s="10">
        <f t="shared" si="7"/>
        <v>3.0853822703743448E-2</v>
      </c>
      <c r="G42" s="37">
        <f t="shared" si="8"/>
        <v>205737.97956961227</v>
      </c>
      <c r="H42" s="38">
        <f t="shared" si="9"/>
        <v>-31872.507849295158</v>
      </c>
      <c r="J42" s="70"/>
      <c r="K42" s="70"/>
      <c r="L42" s="70"/>
      <c r="M42" s="70"/>
    </row>
    <row r="43" spans="1:13">
      <c r="A43" s="46">
        <v>173.53</v>
      </c>
      <c r="B43" s="10">
        <f t="shared" si="5"/>
        <v>1.9746492047579112E-2</v>
      </c>
      <c r="C43" s="60">
        <f t="shared" si="6"/>
        <v>153412.01727053992</v>
      </c>
      <c r="D43" s="1" t="s">
        <v>38</v>
      </c>
      <c r="E43" s="46">
        <v>176.11</v>
      </c>
      <c r="F43" s="10">
        <f t="shared" si="7"/>
        <v>2.0040077879900638E-2</v>
      </c>
      <c r="G43" s="37">
        <f t="shared" si="8"/>
        <v>133630.28539501521</v>
      </c>
      <c r="H43" s="38">
        <f t="shared" si="9"/>
        <v>-19781.731875524711</v>
      </c>
      <c r="J43" s="70"/>
      <c r="K43" s="70"/>
      <c r="L43" s="70"/>
      <c r="M43" s="70"/>
    </row>
    <row r="44" spans="1:13">
      <c r="A44" s="46">
        <v>204.57</v>
      </c>
      <c r="B44" s="10">
        <f t="shared" si="5"/>
        <v>2.3278625472098538E-2</v>
      </c>
      <c r="C44" s="60">
        <f t="shared" si="6"/>
        <v>180853.4338329646</v>
      </c>
      <c r="D44" s="1" t="s">
        <v>39</v>
      </c>
      <c r="E44" s="46">
        <v>205.03</v>
      </c>
      <c r="F44" s="10">
        <f t="shared" si="7"/>
        <v>2.3330970232900049E-2</v>
      </c>
      <c r="G44" s="37">
        <f t="shared" si="8"/>
        <v>155574.45582045292</v>
      </c>
      <c r="H44" s="38">
        <f t="shared" si="9"/>
        <v>-25278.978012511681</v>
      </c>
      <c r="J44" s="70"/>
      <c r="K44" s="70"/>
      <c r="L44" s="70"/>
      <c r="M44" s="70"/>
    </row>
    <row r="45" spans="1:13">
      <c r="A45" s="46">
        <v>332.82</v>
      </c>
      <c r="B45" s="10">
        <f t="shared" si="5"/>
        <v>3.7872572369476637E-2</v>
      </c>
      <c r="C45" s="60">
        <f t="shared" si="6"/>
        <v>294234.93106656539</v>
      </c>
      <c r="D45" s="1" t="s">
        <v>40</v>
      </c>
      <c r="E45" s="46">
        <v>340.98</v>
      </c>
      <c r="F45" s="10">
        <f t="shared" si="7"/>
        <v>3.8801122908912154E-2</v>
      </c>
      <c r="G45" s="37">
        <f t="shared" si="8"/>
        <v>258731.7853273084</v>
      </c>
      <c r="H45" s="38">
        <f t="shared" si="9"/>
        <v>-35503.145739256986</v>
      </c>
      <c r="J45" s="70"/>
      <c r="K45" s="70"/>
      <c r="L45" s="70"/>
      <c r="M45" s="70"/>
    </row>
    <row r="46" spans="1:13">
      <c r="A46" s="46">
        <v>296.79000000000002</v>
      </c>
      <c r="B46" s="10">
        <f t="shared" si="5"/>
        <v>3.3772612083219071E-2</v>
      </c>
      <c r="C46" s="60">
        <f t="shared" si="6"/>
        <v>262382.02389052929</v>
      </c>
      <c r="D46" s="1" t="s">
        <v>41</v>
      </c>
      <c r="E46" s="46">
        <v>299.25</v>
      </c>
      <c r="F46" s="10">
        <f t="shared" si="7"/>
        <v>3.4052542760548893E-2</v>
      </c>
      <c r="G46" s="37">
        <f t="shared" si="8"/>
        <v>227067.53111383962</v>
      </c>
      <c r="H46" s="38">
        <f t="shared" si="9"/>
        <v>-35314.492776689673</v>
      </c>
      <c r="J46" s="70"/>
      <c r="K46" s="70"/>
      <c r="L46" s="70"/>
      <c r="M46" s="70"/>
    </row>
    <row r="47" spans="1:13">
      <c r="A47" s="46">
        <v>194.73</v>
      </c>
      <c r="B47" s="10">
        <f t="shared" si="5"/>
        <v>2.2158902762779233E-2</v>
      </c>
      <c r="C47" s="60">
        <f t="shared" si="6"/>
        <v>172154.22188147428</v>
      </c>
      <c r="D47" s="1" t="s">
        <v>42</v>
      </c>
      <c r="E47" s="46">
        <v>195.85</v>
      </c>
      <c r="F47" s="10">
        <f t="shared" si="7"/>
        <v>2.2286350876035092E-2</v>
      </c>
      <c r="G47" s="37">
        <f t="shared" si="8"/>
        <v>148608.77516673514</v>
      </c>
      <c r="H47" s="38">
        <f t="shared" si="9"/>
        <v>-23545.446714739141</v>
      </c>
      <c r="J47" s="70"/>
      <c r="K47" s="70"/>
      <c r="L47" s="70"/>
      <c r="M47" s="70"/>
    </row>
    <row r="48" spans="1:13">
      <c r="A48" s="46">
        <v>200.15</v>
      </c>
      <c r="B48" s="10">
        <f t="shared" si="5"/>
        <v>2.2775660596570966E-2</v>
      </c>
      <c r="C48" s="60">
        <f t="shared" si="6"/>
        <v>176945.86098483583</v>
      </c>
      <c r="D48" s="1" t="s">
        <v>43</v>
      </c>
      <c r="E48" s="46">
        <v>202.22</v>
      </c>
      <c r="F48" s="10">
        <f t="shared" si="7"/>
        <v>2.3011212020177769E-2</v>
      </c>
      <c r="G48" s="37">
        <f t="shared" si="8"/>
        <v>153442.25945477243</v>
      </c>
      <c r="H48" s="38">
        <f t="shared" si="9"/>
        <v>-23503.601530063403</v>
      </c>
      <c r="J48" s="70"/>
      <c r="K48" s="70"/>
      <c r="L48" s="70"/>
      <c r="M48" s="70"/>
    </row>
    <row r="49" spans="1:15" ht="15" thickBot="1">
      <c r="A49" s="47">
        <v>271.17</v>
      </c>
      <c r="B49" s="45">
        <f t="shared" si="5"/>
        <v>3.0857236492491377E-2</v>
      </c>
      <c r="C49" s="61">
        <f t="shared" si="6"/>
        <v>239732.2464314661</v>
      </c>
      <c r="D49" s="1" t="s">
        <v>44</v>
      </c>
      <c r="E49" s="47">
        <v>275.83999999999997</v>
      </c>
      <c r="F49" s="45">
        <f t="shared" si="7"/>
        <v>3.138864960758498E-2</v>
      </c>
      <c r="G49" s="39">
        <f t="shared" si="8"/>
        <v>209304.28665811699</v>
      </c>
      <c r="H49" s="39">
        <f t="shared" si="9"/>
        <v>-30427.95977334911</v>
      </c>
      <c r="J49" s="70"/>
      <c r="K49" s="70"/>
      <c r="L49" s="70"/>
      <c r="M49" s="70"/>
    </row>
    <row r="50" spans="1:15">
      <c r="A50" s="22">
        <f>SUM(A30:A49)</f>
        <v>5532.5499999999993</v>
      </c>
      <c r="B50" s="11">
        <f>SUM(B30:B49)</f>
        <v>0.62956523124436015</v>
      </c>
      <c r="C50" s="62">
        <f>SUM(C30:C49)</f>
        <v>4891140.7603879767</v>
      </c>
      <c r="D50" s="24"/>
      <c r="E50" s="22">
        <f>SUM(E30:E49)</f>
        <v>5598.2</v>
      </c>
      <c r="F50" s="11">
        <f>SUM(F30:F49)</f>
        <v>0.63703573895440213</v>
      </c>
      <c r="G50" s="40">
        <f>SUM(G30:G49)</f>
        <v>4247851.1367802741</v>
      </c>
      <c r="H50" s="41">
        <f>SUM(H30:H49)</f>
        <v>-643289.62360770255</v>
      </c>
      <c r="J50" s="77"/>
      <c r="K50" s="77"/>
      <c r="L50" s="77"/>
      <c r="M50" s="77"/>
    </row>
    <row r="51" spans="1:15" ht="15" thickBot="1">
      <c r="A51" s="50"/>
      <c r="B51" s="13"/>
      <c r="C51" s="33"/>
      <c r="D51" s="42"/>
      <c r="E51" s="50"/>
      <c r="F51" s="13"/>
      <c r="G51" s="33"/>
      <c r="H51" s="33"/>
      <c r="J51" s="76"/>
      <c r="K51" s="76"/>
      <c r="L51" s="76"/>
      <c r="M51" s="76"/>
    </row>
    <row r="52" spans="1:15" ht="15" thickBot="1">
      <c r="A52" s="28">
        <f>A50+A27</f>
        <v>8673.73</v>
      </c>
      <c r="B52" s="14">
        <f>B50+B27</f>
        <v>0.98700939588456404</v>
      </c>
      <c r="C52" s="63">
        <f>C27+C50</f>
        <v>7668152.0000000009</v>
      </c>
      <c r="D52" s="44" t="s">
        <v>45</v>
      </c>
      <c r="E52" s="28">
        <f>E50+E27</f>
        <v>8787.89</v>
      </c>
      <c r="F52" s="14">
        <f>F50+F27</f>
        <v>1.0000000000000002</v>
      </c>
      <c r="G52" s="43">
        <f>G27+G50</f>
        <v>6668152</v>
      </c>
      <c r="H52" s="43">
        <f>H50+H27</f>
        <v>-1000000.0000000001</v>
      </c>
      <c r="J52" s="77"/>
      <c r="K52" s="77"/>
      <c r="L52" s="77"/>
      <c r="M52" s="77"/>
      <c r="O52" s="75"/>
    </row>
    <row r="53" spans="1:15">
      <c r="A53" s="2"/>
      <c r="B53" s="2"/>
      <c r="C53" s="55"/>
      <c r="D53" s="2"/>
      <c r="E53" s="2"/>
      <c r="F53" s="2"/>
      <c r="G53" s="16"/>
      <c r="H53" s="16"/>
      <c r="J53" s="70"/>
      <c r="K53" s="70"/>
      <c r="L53" s="70"/>
      <c r="M53" s="70"/>
    </row>
    <row r="54" spans="1:15">
      <c r="A54" s="54"/>
      <c r="B54" s="54"/>
      <c r="C54" s="54">
        <v>7668152</v>
      </c>
      <c r="D54" s="15"/>
      <c r="E54" s="54"/>
      <c r="F54" s="54"/>
      <c r="G54" s="15">
        <v>6668152</v>
      </c>
      <c r="H54" s="15"/>
      <c r="J54" s="71"/>
      <c r="K54" s="71"/>
      <c r="L54" s="71"/>
      <c r="M54" s="71"/>
    </row>
    <row r="56" spans="1:15" s="67" customFormat="1" ht="15">
      <c r="E56" s="78"/>
      <c r="F56" s="78"/>
      <c r="J56" s="68"/>
      <c r="K56" s="68"/>
      <c r="L56" s="68"/>
      <c r="M56" s="68"/>
      <c r="N56" s="68"/>
    </row>
    <row r="57" spans="1:15" s="67" customFormat="1" ht="15">
      <c r="E57" s="78"/>
      <c r="F57" s="78"/>
      <c r="J57" s="68"/>
      <c r="K57" s="68"/>
      <c r="L57" s="68"/>
      <c r="M57" s="68"/>
      <c r="N57" s="68"/>
    </row>
    <row r="58" spans="1:15" s="67" customFormat="1" ht="15">
      <c r="E58" s="78"/>
      <c r="F58" s="78"/>
      <c r="J58" s="68"/>
      <c r="K58" s="68"/>
      <c r="L58" s="68"/>
      <c r="M58" s="68"/>
      <c r="N58" s="68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London Councils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Smith</dc:creator>
  <cp:lastModifiedBy>June Morse</cp:lastModifiedBy>
  <cp:lastPrinted>2016-10-05T14:38:11Z</cp:lastPrinted>
  <dcterms:created xsi:type="dcterms:W3CDTF">2015-09-21T11:46:42Z</dcterms:created>
  <dcterms:modified xsi:type="dcterms:W3CDTF">2017-12-05T14:53:25Z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e85ab829804b4d4b94e47418284f9566</vt:lpwstr>
  </property>
  <property fmtid="{D5CDD505-2E9C-101B-9397-08002B2CF9AE}" pid="3" name="SW-FINGERPRINT">
    <vt:lpwstr/>
  </property>
</Properties>
</file>