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05" windowHeight="11760" tabRatio="556" activeTab="0"/>
  </bookViews>
  <sheets>
    <sheet name="Council Tax Monitor 14-15" sheetId="1" r:id="rId1"/>
    <sheet name="Average Council Tax Levels" sheetId="2" r:id="rId2"/>
  </sheets>
  <definedNames>
    <definedName name="_xlnm.Print_Area" localSheetId="0">'Council Tax Monitor 14-15'!$A$1:$S$53</definedName>
  </definedNames>
  <calcPr fullCalcOnLoad="1"/>
</workbook>
</file>

<file path=xl/comments1.xml><?xml version="1.0" encoding="utf-8"?>
<comments xmlns="http://schemas.openxmlformats.org/spreadsheetml/2006/main">
  <authors>
    <author>Tasneem Issaji</author>
    <author>Devrim Dirlik</author>
    <author>James Strother</author>
  </authors>
  <commentList>
    <comment ref="J18" authorId="0">
      <text>
        <r>
          <rPr>
            <sz val="8"/>
            <rFont val="Tahoma"/>
            <family val="2"/>
          </rPr>
          <t xml:space="preserve">Includes Garden Squares
</t>
        </r>
      </text>
    </comment>
    <comment ref="J44" authorId="0">
      <text>
        <r>
          <rPr>
            <sz val="8"/>
            <rFont val="Tahoma"/>
            <family val="2"/>
          </rPr>
          <t>Includes W&amp;PCC</t>
        </r>
        <r>
          <rPr>
            <b/>
            <sz val="8"/>
            <rFont val="Tahoma"/>
            <family val="2"/>
          </rPr>
          <t xml:space="preserve">
</t>
        </r>
      </text>
    </comment>
    <comment ref="J45" authorId="0">
      <text>
        <r>
          <rPr>
            <sz val="8"/>
            <rFont val="Tahoma"/>
            <family val="2"/>
          </rPr>
          <t>Includes W&amp;PCC</t>
        </r>
      </text>
    </comment>
    <comment ref="J12" authorId="0">
      <text>
        <r>
          <rPr>
            <sz val="8"/>
            <rFont val="Tahoma"/>
            <family val="2"/>
          </rPr>
          <t>Includes Garden Squares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sz val="8"/>
            <rFont val="Tahoma"/>
            <family val="2"/>
          </rPr>
          <t>Includes Garden Squares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Includes Garden Squares</t>
        </r>
        <r>
          <rPr>
            <b/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sz val="8"/>
            <rFont val="Tahoma"/>
            <family val="2"/>
          </rPr>
          <t xml:space="preserve">Includes Garden Squares
</t>
        </r>
      </text>
    </comment>
    <comment ref="B25" authorId="0">
      <text>
        <r>
          <rPr>
            <sz val="8"/>
            <rFont val="Tahoma"/>
            <family val="2"/>
          </rPr>
          <t>Includes Garden Square
Standard Band D: £377.80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Tahoma"/>
            <family val="2"/>
          </rPr>
          <t>Includes W&amp;PCC</t>
        </r>
        <r>
          <rPr>
            <b/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rFont val="Tahoma"/>
            <family val="2"/>
          </rPr>
          <t>Includes W&amp;PCC</t>
        </r>
      </text>
    </comment>
    <comment ref="J24" authorId="1">
      <text>
        <r>
          <rPr>
            <sz val="9"/>
            <rFont val="Tahoma"/>
            <family val="2"/>
          </rPr>
          <t>Includes W&amp;PCC</t>
        </r>
      </text>
    </comment>
    <comment ref="B24" authorId="1">
      <text>
        <r>
          <rPr>
            <sz val="9"/>
            <rFont val="Tahoma"/>
            <family val="2"/>
          </rPr>
          <t>Includes W&amp;PCC</t>
        </r>
      </text>
    </comment>
    <comment ref="J25" authorId="2">
      <text>
        <r>
          <rPr>
            <b/>
            <sz val="9"/>
            <rFont val="Tahoma"/>
            <family val="0"/>
          </rPr>
          <t>James Strother:</t>
        </r>
        <r>
          <rPr>
            <sz val="9"/>
            <rFont val="Tahoma"/>
            <family val="0"/>
          </rPr>
          <t xml:space="preserve">
Includes garden squares</t>
        </r>
      </text>
    </comment>
  </commentList>
</comments>
</file>

<file path=xl/sharedStrings.xml><?xml version="1.0" encoding="utf-8"?>
<sst xmlns="http://schemas.openxmlformats.org/spreadsheetml/2006/main" count="160" uniqueCount="68">
  <si>
    <t>Increase in</t>
  </si>
  <si>
    <t>council tax</t>
  </si>
  <si>
    <t>Taxbase for</t>
  </si>
  <si>
    <t>for the</t>
  </si>
  <si>
    <t>for area</t>
  </si>
  <si>
    <t>calculating</t>
  </si>
  <si>
    <t>authority</t>
  </si>
  <si>
    <t>of billing</t>
  </si>
  <si>
    <t>CT Income</t>
  </si>
  <si>
    <t>Exc GLA</t>
  </si>
  <si>
    <t>Inc GLA</t>
  </si>
  <si>
    <t>(inc GLA precept)</t>
  </si>
  <si>
    <t>(Band D)</t>
  </si>
  <si>
    <t>£</t>
  </si>
  <si>
    <t>%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</si>
  <si>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</si>
  <si>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</si>
  <si>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</si>
  <si>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</si>
  <si>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</si>
  <si>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</si>
  <si>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</si>
  <si>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</si>
  <si>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</si>
  <si>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</si>
  <si>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</si>
  <si>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</si>
  <si>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</si>
  <si>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</si>
  <si>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</si>
  <si>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</si>
  <si>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</si>
  <si>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</si>
  <si>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</si>
  <si>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</si>
  <si>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</si>
  <si>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</si>
  <si>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</si>
  <si>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</si>
  <si>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</si>
  <si>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</si>
  <si>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</si>
  <si>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</si>
  <si>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</si>
  <si>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</si>
  <si>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</si>
  <si>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</si>
  <si>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</si>
  <si>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</si>
  <si>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</si>
  <si>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</si>
  <si>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Agreed by Council</t>
  </si>
  <si>
    <t>Approved by Cabinet (or equivalent)</t>
  </si>
  <si>
    <r>
      <t xml:space="preserve">In public domain but </t>
    </r>
    <r>
      <rPr>
        <u val="single"/>
        <sz val="10"/>
        <color indexed="62"/>
        <rFont val="Arial"/>
        <family val="2"/>
      </rPr>
      <t>not confirmed</t>
    </r>
  </si>
  <si>
    <t>Weighted average Council Tax level</t>
  </si>
  <si>
    <t>Change</t>
  </si>
  <si>
    <t>% change</t>
  </si>
  <si>
    <t>Including the GLA precept</t>
  </si>
  <si>
    <t>Total budgeted CT Income</t>
  </si>
  <si>
    <t>Total budgeted Tax Base</t>
  </si>
  <si>
    <t>Excluding the GLA precept</t>
  </si>
  <si>
    <t>2013-14</t>
  </si>
  <si>
    <t>Average 2013-14</t>
  </si>
  <si>
    <t>2013/14</t>
  </si>
  <si>
    <t xml:space="preserve">Key </t>
  </si>
  <si>
    <t>2014-15</t>
  </si>
  <si>
    <t>Average 2014-15</t>
  </si>
  <si>
    <t>2014/15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</si>
</sst>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_ ;[Red]\-0.00\ "/>
    <numFmt numFmtId="166" formatCode="0.0"/>
    <numFmt numFmtId="167" formatCode="0.0%"/>
    <numFmt numFmtId="168" formatCode="_-* #,##0_-;\-* #,##0_-;_-* &quot;-&quot;??_-;_-@_-"/>
    <numFmt numFmtId="169" formatCode="#,##0_ ;\-#,##0\ "/>
    <numFmt numFmtId="170" formatCode="&quot;£&quot;#,##0.00"/>
    <numFmt numFmtId="171" formatCode="&quot;£&quot;#,##0"/>
    <numFmt numFmtId="172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u val="single"/>
      <sz val="10"/>
      <color indexed="6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6" fillId="33" borderId="10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0" fontId="0" fillId="33" borderId="10" xfId="59" applyNumberFormat="1" applyFont="1" applyFill="1" applyBorder="1" applyAlignment="1">
      <alignment horizontal="right"/>
    </xf>
    <xf numFmtId="165" fontId="0" fillId="33" borderId="10" xfId="59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0" fontId="4" fillId="33" borderId="10" xfId="59" applyNumberFormat="1" applyFont="1" applyFill="1" applyBorder="1" applyAlignment="1">
      <alignment horizontal="right"/>
    </xf>
    <xf numFmtId="165" fontId="4" fillId="33" borderId="10" xfId="59" applyNumberFormat="1" applyFont="1" applyFill="1" applyBorder="1" applyAlignment="1">
      <alignment horizontal="right"/>
    </xf>
    <xf numFmtId="43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165" fontId="6" fillId="33" borderId="11" xfId="0" applyNumberFormat="1" applyFont="1" applyFill="1" applyBorder="1" applyAlignment="1">
      <alignment horizontal="center"/>
    </xf>
    <xf numFmtId="165" fontId="0" fillId="33" borderId="11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right"/>
    </xf>
    <xf numFmtId="3" fontId="6" fillId="33" borderId="11" xfId="59" applyNumberFormat="1" applyFont="1" applyFill="1" applyBorder="1" applyAlignment="1">
      <alignment horizontal="right"/>
    </xf>
    <xf numFmtId="3" fontId="0" fillId="33" borderId="12" xfId="59" applyNumberFormat="1" applyFont="1" applyFill="1" applyBorder="1" applyAlignment="1" applyProtection="1">
      <alignment horizontal="right"/>
      <protection hidden="1"/>
    </xf>
    <xf numFmtId="3" fontId="0" fillId="33" borderId="11" xfId="59" applyNumberFormat="1" applyFont="1" applyFill="1" applyBorder="1" applyAlignment="1" applyProtection="1">
      <alignment horizontal="right"/>
      <protection hidden="1"/>
    </xf>
    <xf numFmtId="0" fontId="6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0" fillId="33" borderId="12" xfId="42" applyNumberFormat="1" applyFont="1" applyFill="1" applyBorder="1" applyAlignment="1" applyProtection="1">
      <alignment horizontal="right"/>
      <protection hidden="1"/>
    </xf>
    <xf numFmtId="165" fontId="0" fillId="33" borderId="11" xfId="42" applyNumberFormat="1" applyFont="1" applyFill="1" applyBorder="1" applyAlignment="1" applyProtection="1">
      <alignment horizontal="right"/>
      <protection hidden="1"/>
    </xf>
    <xf numFmtId="164" fontId="6" fillId="33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3" fontId="0" fillId="33" borderId="15" xfId="59" applyNumberFormat="1" applyFont="1" applyFill="1" applyBorder="1" applyAlignment="1" applyProtection="1">
      <alignment horizontal="right"/>
      <protection hidden="1"/>
    </xf>
    <xf numFmtId="0" fontId="6" fillId="33" borderId="13" xfId="0" applyFont="1" applyFill="1" applyBorder="1" applyAlignment="1">
      <alignment horizontal="center"/>
    </xf>
    <xf numFmtId="164" fontId="6" fillId="33" borderId="16" xfId="0" applyNumberFormat="1" applyFont="1" applyFill="1" applyBorder="1" applyAlignment="1" quotePrefix="1">
      <alignment horizontal="center"/>
    </xf>
    <xf numFmtId="165" fontId="6" fillId="33" borderId="16" xfId="0" applyNumberFormat="1" applyFont="1" applyFill="1" applyBorder="1" applyAlignment="1" quotePrefix="1">
      <alignment horizontal="center"/>
    </xf>
    <xf numFmtId="0" fontId="6" fillId="33" borderId="16" xfId="0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center"/>
    </xf>
    <xf numFmtId="4" fontId="8" fillId="33" borderId="17" xfId="59" applyNumberFormat="1" applyFont="1" applyFill="1" applyBorder="1" applyAlignment="1" applyProtection="1">
      <alignment horizontal="right"/>
      <protection hidden="1"/>
    </xf>
    <xf numFmtId="10" fontId="0" fillId="33" borderId="18" xfId="59" applyNumberFormat="1" applyFont="1" applyFill="1" applyBorder="1" applyAlignment="1">
      <alignment horizontal="right"/>
    </xf>
    <xf numFmtId="165" fontId="0" fillId="33" borderId="18" xfId="59" applyNumberFormat="1" applyFont="1" applyFill="1" applyBorder="1" applyAlignment="1">
      <alignment horizontal="right"/>
    </xf>
    <xf numFmtId="43" fontId="0" fillId="33" borderId="18" xfId="0" applyNumberFormat="1" applyFont="1" applyFill="1" applyBorder="1" applyAlignment="1">
      <alignment horizontal="right"/>
    </xf>
    <xf numFmtId="165" fontId="0" fillId="33" borderId="15" xfId="42" applyNumberFormat="1" applyFont="1" applyFill="1" applyBorder="1" applyAlignment="1" applyProtection="1">
      <alignment horizontal="right"/>
      <protection hidden="1"/>
    </xf>
    <xf numFmtId="0" fontId="6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 applyProtection="1">
      <alignment horizontal="left"/>
      <protection hidden="1"/>
    </xf>
    <xf numFmtId="0" fontId="6" fillId="33" borderId="20" xfId="0" applyFont="1" applyFill="1" applyBorder="1" applyAlignment="1" applyProtection="1">
      <alignment horizontal="left"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6" fillId="33" borderId="22" xfId="0" applyFont="1" applyFill="1" applyBorder="1" applyAlignment="1" applyProtection="1">
      <alignment horizontal="left"/>
      <protection hidden="1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0" fillId="33" borderId="17" xfId="59" applyNumberFormat="1" applyFont="1" applyFill="1" applyBorder="1" applyAlignment="1" applyProtection="1">
      <alignment horizontal="right"/>
      <protection hidden="1"/>
    </xf>
    <xf numFmtId="164" fontId="6" fillId="33" borderId="23" xfId="0" applyNumberFormat="1" applyFont="1" applyFill="1" applyBorder="1" applyAlignment="1">
      <alignment horizontal="center"/>
    </xf>
    <xf numFmtId="165" fontId="6" fillId="33" borderId="23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65" fontId="6" fillId="33" borderId="24" xfId="0" applyNumberFormat="1" applyFont="1" applyFill="1" applyBorder="1" applyAlignment="1">
      <alignment horizontal="center"/>
    </xf>
    <xf numFmtId="164" fontId="6" fillId="33" borderId="25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4" fontId="0" fillId="33" borderId="12" xfId="42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horizontal="left"/>
      <protection hidden="1"/>
    </xf>
    <xf numFmtId="4" fontId="8" fillId="33" borderId="0" xfId="59" applyNumberFormat="1" applyFont="1" applyFill="1" applyBorder="1" applyAlignment="1" applyProtection="1">
      <alignment horizontal="right"/>
      <protection hidden="1"/>
    </xf>
    <xf numFmtId="10" fontId="0" fillId="33" borderId="0" xfId="59" applyNumberFormat="1" applyFont="1" applyFill="1" applyBorder="1" applyAlignment="1">
      <alignment horizontal="right"/>
    </xf>
    <xf numFmtId="165" fontId="0" fillId="33" borderId="0" xfId="59" applyNumberFormat="1" applyFont="1" applyFill="1" applyBorder="1" applyAlignment="1">
      <alignment horizontal="right"/>
    </xf>
    <xf numFmtId="43" fontId="0" fillId="33" borderId="0" xfId="0" applyNumberFormat="1" applyFont="1" applyFill="1" applyBorder="1" applyAlignment="1">
      <alignment horizontal="right"/>
    </xf>
    <xf numFmtId="165" fontId="0" fillId="33" borderId="0" xfId="42" applyNumberFormat="1" applyFont="1" applyFill="1" applyBorder="1" applyAlignment="1" applyProtection="1">
      <alignment horizontal="right"/>
      <protection hidden="1"/>
    </xf>
    <xf numFmtId="3" fontId="0" fillId="33" borderId="0" xfId="59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71" fontId="0" fillId="0" borderId="27" xfId="0" applyNumberFormat="1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0" fontId="0" fillId="0" borderId="3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 quotePrefix="1">
      <alignment/>
    </xf>
    <xf numFmtId="0" fontId="0" fillId="34" borderId="0" xfId="0" applyFont="1" applyFill="1" applyBorder="1" applyAlignment="1">
      <alignment/>
    </xf>
    <xf numFmtId="43" fontId="0" fillId="0" borderId="10" xfId="0" applyNumberFormat="1" applyFont="1" applyFill="1" applyBorder="1" applyAlignment="1">
      <alignment horizontal="right"/>
    </xf>
    <xf numFmtId="10" fontId="48" fillId="33" borderId="18" xfId="59" applyNumberFormat="1" applyFont="1" applyFill="1" applyBorder="1" applyAlignment="1">
      <alignment horizontal="right"/>
    </xf>
    <xf numFmtId="10" fontId="48" fillId="33" borderId="10" xfId="59" applyNumberFormat="1" applyFont="1" applyFill="1" applyBorder="1" applyAlignment="1">
      <alignment horizontal="right"/>
    </xf>
    <xf numFmtId="172" fontId="48" fillId="33" borderId="18" xfId="59" applyNumberFormat="1" applyFont="1" applyFill="1" applyBorder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11" borderId="11" xfId="0" applyNumberFormat="1" applyFont="1" applyFill="1" applyBorder="1" applyAlignment="1">
      <alignment horizontal="right"/>
    </xf>
    <xf numFmtId="4" fontId="0" fillId="11" borderId="11" xfId="0" applyNumberFormat="1" applyFont="1" applyFill="1" applyBorder="1" applyAlignment="1">
      <alignment horizontal="right"/>
    </xf>
    <xf numFmtId="3" fontId="0" fillId="11" borderId="15" xfId="59" applyNumberFormat="1" applyFont="1" applyFill="1" applyBorder="1" applyAlignment="1" applyProtection="1">
      <alignment horizontal="right"/>
      <protection hidden="1"/>
    </xf>
    <xf numFmtId="4" fontId="0" fillId="11" borderId="15" xfId="59" applyNumberFormat="1" applyFont="1" applyFill="1" applyBorder="1" applyAlignment="1" applyProtection="1">
      <alignment horizontal="right"/>
      <protection hidden="1"/>
    </xf>
    <xf numFmtId="0" fontId="0" fillId="11" borderId="20" xfId="0" applyFont="1" applyFill="1" applyBorder="1" applyAlignment="1">
      <alignment horizontal="right"/>
    </xf>
    <xf numFmtId="0" fontId="6" fillId="11" borderId="32" xfId="0" applyFont="1" applyFill="1" applyBorder="1" applyAlignment="1">
      <alignment/>
    </xf>
    <xf numFmtId="170" fontId="6" fillId="11" borderId="33" xfId="0" applyNumberFormat="1" applyFont="1" applyFill="1" applyBorder="1" applyAlignment="1">
      <alignment/>
    </xf>
    <xf numFmtId="10" fontId="6" fillId="11" borderId="34" xfId="0" applyNumberFormat="1" applyFont="1" applyFill="1" applyBorder="1" applyAlignment="1">
      <alignment/>
    </xf>
    <xf numFmtId="3" fontId="0" fillId="11" borderId="12" xfId="59" applyNumberFormat="1" applyFont="1" applyFill="1" applyBorder="1" applyAlignment="1" applyProtection="1">
      <alignment horizontal="right"/>
      <protection hidden="1"/>
    </xf>
    <xf numFmtId="3" fontId="0" fillId="11" borderId="17" xfId="59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1657350</xdr:colOff>
      <xdr:row>3</xdr:row>
      <xdr:rowOff>190500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28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9"/>
  <sheetViews>
    <sheetView tabSelected="1" zoomScale="85" zoomScaleNormal="85" zoomScalePageLayoutView="0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54" sqref="P54"/>
    </sheetView>
  </sheetViews>
  <sheetFormatPr defaultColWidth="9.140625" defaultRowHeight="12.75"/>
  <cols>
    <col min="1" max="1" width="35.57421875" style="5" customWidth="1"/>
    <col min="2" max="2" width="18.28125" style="18" bestFit="1" customWidth="1"/>
    <col min="3" max="3" width="12.140625" style="1" bestFit="1" customWidth="1"/>
    <col min="4" max="4" width="12.7109375" style="1" customWidth="1"/>
    <col min="5" max="5" width="18.7109375" style="1" bestFit="1" customWidth="1"/>
    <col min="6" max="7" width="18.421875" style="1" bestFit="1" customWidth="1"/>
    <col min="8" max="8" width="16.140625" style="1" bestFit="1" customWidth="1"/>
    <col min="9" max="10" width="15.28125" style="19" customWidth="1"/>
    <col min="11" max="11" width="17.140625" style="1" customWidth="1"/>
    <col min="12" max="12" width="17.7109375" style="1" customWidth="1"/>
    <col min="13" max="13" width="18.7109375" style="1" bestFit="1" customWidth="1"/>
    <col min="14" max="15" width="18.421875" style="1" bestFit="1" customWidth="1"/>
    <col min="16" max="19" width="15.8515625" style="1" bestFit="1" customWidth="1"/>
    <col min="20" max="20" width="12.00390625" style="1" customWidth="1"/>
    <col min="21" max="16384" width="9.140625" style="1" customWidth="1"/>
  </cols>
  <sheetData>
    <row r="1" spans="1:19" ht="18" customHeight="1">
      <c r="A1" s="50"/>
      <c r="B1" s="39" t="s">
        <v>62</v>
      </c>
      <c r="C1" s="40" t="s">
        <v>0</v>
      </c>
      <c r="D1" s="41" t="s">
        <v>0</v>
      </c>
      <c r="E1" s="42" t="s">
        <v>61</v>
      </c>
      <c r="F1" s="43" t="s">
        <v>0</v>
      </c>
      <c r="G1" s="44" t="s">
        <v>0</v>
      </c>
      <c r="H1" s="36" t="s">
        <v>61</v>
      </c>
      <c r="I1" s="37" t="s">
        <v>65</v>
      </c>
      <c r="J1" s="37" t="s">
        <v>66</v>
      </c>
      <c r="K1" s="40" t="s">
        <v>0</v>
      </c>
      <c r="L1" s="41" t="s">
        <v>0</v>
      </c>
      <c r="M1" s="42" t="s">
        <v>65</v>
      </c>
      <c r="N1" s="43" t="s">
        <v>0</v>
      </c>
      <c r="O1" s="44" t="s">
        <v>0</v>
      </c>
      <c r="P1" s="62"/>
      <c r="Q1" s="62"/>
      <c r="R1" s="62"/>
      <c r="S1" s="62"/>
    </row>
    <row r="2" spans="1:19" ht="18" customHeight="1">
      <c r="A2" s="51"/>
      <c r="B2" s="30" t="s">
        <v>1</v>
      </c>
      <c r="C2" s="2" t="s">
        <v>1</v>
      </c>
      <c r="D2" s="3" t="s">
        <v>1</v>
      </c>
      <c r="E2" s="4" t="s">
        <v>1</v>
      </c>
      <c r="F2" s="2" t="s">
        <v>1</v>
      </c>
      <c r="G2" s="20" t="s">
        <v>1</v>
      </c>
      <c r="H2" s="22" t="s">
        <v>2</v>
      </c>
      <c r="I2" s="23" t="s">
        <v>2</v>
      </c>
      <c r="J2" s="23" t="s">
        <v>1</v>
      </c>
      <c r="K2" s="2" t="s">
        <v>1</v>
      </c>
      <c r="L2" s="3" t="s">
        <v>1</v>
      </c>
      <c r="M2" s="4" t="s">
        <v>1</v>
      </c>
      <c r="N2" s="2" t="s">
        <v>1</v>
      </c>
      <c r="O2" s="20" t="s">
        <v>1</v>
      </c>
      <c r="P2" s="63"/>
      <c r="Q2" s="63"/>
      <c r="R2" s="63"/>
      <c r="S2" s="63"/>
    </row>
    <row r="3" spans="1:19" ht="18" customHeight="1">
      <c r="A3" s="52"/>
      <c r="B3" s="30" t="s">
        <v>3</v>
      </c>
      <c r="C3" s="2" t="s">
        <v>3</v>
      </c>
      <c r="D3" s="3" t="s">
        <v>3</v>
      </c>
      <c r="E3" s="4" t="s">
        <v>4</v>
      </c>
      <c r="F3" s="2" t="s">
        <v>4</v>
      </c>
      <c r="G3" s="20" t="s">
        <v>4</v>
      </c>
      <c r="H3" s="22" t="s">
        <v>5</v>
      </c>
      <c r="I3" s="23" t="s">
        <v>5</v>
      </c>
      <c r="J3" s="23" t="s">
        <v>3</v>
      </c>
      <c r="K3" s="2" t="s">
        <v>3</v>
      </c>
      <c r="L3" s="3" t="s">
        <v>3</v>
      </c>
      <c r="M3" s="4" t="s">
        <v>4</v>
      </c>
      <c r="N3" s="2" t="s">
        <v>4</v>
      </c>
      <c r="O3" s="20" t="s">
        <v>4</v>
      </c>
      <c r="P3" s="22" t="s">
        <v>61</v>
      </c>
      <c r="Q3" s="22" t="s">
        <v>65</v>
      </c>
      <c r="R3" s="22" t="s">
        <v>61</v>
      </c>
      <c r="S3" s="22" t="s">
        <v>65</v>
      </c>
    </row>
    <row r="4" spans="1:19" ht="18" customHeight="1">
      <c r="A4" s="52"/>
      <c r="B4" s="30" t="s">
        <v>6</v>
      </c>
      <c r="C4" s="2" t="s">
        <v>6</v>
      </c>
      <c r="D4" s="3" t="s">
        <v>6</v>
      </c>
      <c r="E4" s="4" t="s">
        <v>7</v>
      </c>
      <c r="F4" s="2" t="s">
        <v>7</v>
      </c>
      <c r="G4" s="20" t="s">
        <v>7</v>
      </c>
      <c r="H4" s="22" t="s">
        <v>1</v>
      </c>
      <c r="I4" s="23" t="s">
        <v>1</v>
      </c>
      <c r="J4" s="23" t="s">
        <v>6</v>
      </c>
      <c r="K4" s="2" t="s">
        <v>6</v>
      </c>
      <c r="L4" s="3" t="s">
        <v>6</v>
      </c>
      <c r="M4" s="4" t="s">
        <v>7</v>
      </c>
      <c r="N4" s="2" t="s">
        <v>7</v>
      </c>
      <c r="O4" s="20" t="s">
        <v>7</v>
      </c>
      <c r="P4" s="22" t="s">
        <v>8</v>
      </c>
      <c r="Q4" s="22" t="s">
        <v>8</v>
      </c>
      <c r="R4" s="22" t="s">
        <v>8</v>
      </c>
      <c r="S4" s="22" t="s">
        <v>8</v>
      </c>
    </row>
    <row r="5" spans="1:19" ht="18" customHeight="1">
      <c r="A5" s="53" t="s">
        <v>64</v>
      </c>
      <c r="B5" s="30"/>
      <c r="C5" s="2"/>
      <c r="D5" s="3"/>
      <c r="E5" s="4" t="s">
        <v>6</v>
      </c>
      <c r="F5" s="2" t="s">
        <v>6</v>
      </c>
      <c r="G5" s="20" t="s">
        <v>6</v>
      </c>
      <c r="H5" s="24"/>
      <c r="I5" s="25"/>
      <c r="J5" s="25"/>
      <c r="K5" s="2"/>
      <c r="L5" s="3"/>
      <c r="M5" s="4" t="s">
        <v>6</v>
      </c>
      <c r="N5" s="2" t="s">
        <v>6</v>
      </c>
      <c r="O5" s="20" t="s">
        <v>6</v>
      </c>
      <c r="P5" s="22" t="s">
        <v>9</v>
      </c>
      <c r="Q5" s="22" t="s">
        <v>9</v>
      </c>
      <c r="R5" s="22" t="s">
        <v>10</v>
      </c>
      <c r="S5" s="22" t="s">
        <v>10</v>
      </c>
    </row>
    <row r="6" spans="1:19" ht="18" customHeight="1">
      <c r="A6" s="54" t="s">
        <v>53</v>
      </c>
      <c r="B6" s="30"/>
      <c r="C6" s="2"/>
      <c r="D6" s="3"/>
      <c r="E6" s="4" t="s">
        <v>11</v>
      </c>
      <c r="F6" s="4" t="s">
        <v>11</v>
      </c>
      <c r="G6" s="20" t="s">
        <v>11</v>
      </c>
      <c r="H6" s="22"/>
      <c r="I6" s="23"/>
      <c r="J6" s="23"/>
      <c r="K6" s="2"/>
      <c r="L6" s="3"/>
      <c r="M6" s="4" t="s">
        <v>11</v>
      </c>
      <c r="N6" s="4" t="s">
        <v>11</v>
      </c>
      <c r="O6" s="20" t="s">
        <v>11</v>
      </c>
      <c r="P6" s="24"/>
      <c r="Q6" s="24"/>
      <c r="R6" s="24"/>
      <c r="S6" s="24"/>
    </row>
    <row r="7" spans="1:19" ht="18" customHeight="1">
      <c r="A7" s="55" t="s">
        <v>52</v>
      </c>
      <c r="B7" s="30" t="s">
        <v>12</v>
      </c>
      <c r="C7" s="2" t="s">
        <v>12</v>
      </c>
      <c r="D7" s="3" t="s">
        <v>12</v>
      </c>
      <c r="E7" s="4" t="s">
        <v>12</v>
      </c>
      <c r="F7" s="2" t="s">
        <v>12</v>
      </c>
      <c r="G7" s="20" t="s">
        <v>12</v>
      </c>
      <c r="H7" s="22"/>
      <c r="I7" s="23"/>
      <c r="J7" s="23" t="s">
        <v>12</v>
      </c>
      <c r="K7" s="2" t="s">
        <v>12</v>
      </c>
      <c r="L7" s="3" t="s">
        <v>12</v>
      </c>
      <c r="M7" s="4" t="s">
        <v>12</v>
      </c>
      <c r="N7" s="2" t="s">
        <v>12</v>
      </c>
      <c r="O7" s="20" t="s">
        <v>12</v>
      </c>
      <c r="P7" s="22"/>
      <c r="Q7" s="22"/>
      <c r="R7" s="22"/>
      <c r="S7" s="22"/>
    </row>
    <row r="8" spans="1:19" ht="18" customHeight="1">
      <c r="A8" s="56" t="s">
        <v>51</v>
      </c>
      <c r="B8" s="71" t="s">
        <v>13</v>
      </c>
      <c r="C8" s="65" t="s">
        <v>14</v>
      </c>
      <c r="D8" s="66" t="s">
        <v>13</v>
      </c>
      <c r="E8" s="67" t="s">
        <v>13</v>
      </c>
      <c r="F8" s="65" t="s">
        <v>14</v>
      </c>
      <c r="G8" s="68" t="s">
        <v>13</v>
      </c>
      <c r="H8" s="69"/>
      <c r="I8" s="70"/>
      <c r="J8" s="70" t="s">
        <v>13</v>
      </c>
      <c r="K8" s="65" t="s">
        <v>14</v>
      </c>
      <c r="L8" s="66" t="s">
        <v>13</v>
      </c>
      <c r="M8" s="67" t="s">
        <v>13</v>
      </c>
      <c r="N8" s="65" t="s">
        <v>14</v>
      </c>
      <c r="O8" s="68" t="s">
        <v>13</v>
      </c>
      <c r="P8" s="69"/>
      <c r="Q8" s="69"/>
      <c r="R8" s="69"/>
      <c r="S8" s="69"/>
    </row>
    <row r="9" spans="1:23" ht="14.25" customHeight="1">
      <c r="A9" s="53" t="s">
        <v>15</v>
      </c>
      <c r="B9" s="31"/>
      <c r="C9" s="6"/>
      <c r="D9" s="7"/>
      <c r="E9" s="6"/>
      <c r="F9" s="6"/>
      <c r="G9" s="21"/>
      <c r="H9" s="26"/>
      <c r="I9" s="26"/>
      <c r="J9" s="26"/>
      <c r="K9" s="6"/>
      <c r="L9" s="7"/>
      <c r="M9" s="6"/>
      <c r="N9" s="6"/>
      <c r="O9" s="21"/>
      <c r="P9" s="28"/>
      <c r="Q9" s="28"/>
      <c r="R9" s="28"/>
      <c r="S9" s="28"/>
      <c r="T9" s="8"/>
      <c r="U9" s="8"/>
      <c r="V9" s="8"/>
      <c r="W9" s="8"/>
    </row>
    <row r="10" spans="1:23" ht="14.25" customHeight="1">
      <c r="A10" s="57"/>
      <c r="B10" s="31"/>
      <c r="C10" s="9"/>
      <c r="D10" s="7"/>
      <c r="E10" s="6"/>
      <c r="F10" s="9"/>
      <c r="G10" s="21"/>
      <c r="H10" s="26"/>
      <c r="I10" s="27"/>
      <c r="J10" s="27"/>
      <c r="K10" s="9"/>
      <c r="L10" s="7"/>
      <c r="M10" s="6"/>
      <c r="N10" s="9"/>
      <c r="O10" s="21"/>
      <c r="P10" s="28"/>
      <c r="Q10" s="28"/>
      <c r="R10" s="28"/>
      <c r="S10" s="28"/>
      <c r="T10" s="8"/>
      <c r="U10" s="8"/>
      <c r="V10" s="8"/>
      <c r="W10" s="8"/>
    </row>
    <row r="11" spans="1:23" s="13" customFormat="1" ht="14.25" customHeight="1">
      <c r="A11" s="58" t="s">
        <v>16</v>
      </c>
      <c r="B11" s="33">
        <v>857.31</v>
      </c>
      <c r="C11" s="10">
        <v>0</v>
      </c>
      <c r="D11" s="11">
        <v>0</v>
      </c>
      <c r="E11" s="95">
        <v>943.39</v>
      </c>
      <c r="F11" s="10">
        <v>0.007970681568066027</v>
      </c>
      <c r="G11" s="21">
        <v>7.460000000000036</v>
      </c>
      <c r="H11" s="26">
        <v>5974.16</v>
      </c>
      <c r="I11" s="102">
        <v>6187.65</v>
      </c>
      <c r="J11" s="106">
        <v>861.67</v>
      </c>
      <c r="K11" s="10">
        <f>(J11-B11)/B11</f>
        <v>0.005085674960049473</v>
      </c>
      <c r="L11" s="11">
        <f>J11-B11</f>
        <v>4.360000000000014</v>
      </c>
      <c r="M11" s="95">
        <f>J11+84.48</f>
        <v>946.15</v>
      </c>
      <c r="N11" s="10">
        <f>(M11-E11)/E11</f>
        <v>0.0029256193090874305</v>
      </c>
      <c r="O11" s="21">
        <f>M11-E11</f>
        <v>2.759999999999991</v>
      </c>
      <c r="P11" s="28">
        <f>H11*B11</f>
        <v>5121707.109599999</v>
      </c>
      <c r="Q11" s="110">
        <f>I11*J11</f>
        <v>5331712.375499999</v>
      </c>
      <c r="R11" s="28">
        <f>H11*E11</f>
        <v>5635962.802399999</v>
      </c>
      <c r="S11" s="110">
        <f>I11*M11</f>
        <v>5854445.047499999</v>
      </c>
      <c r="T11" s="8"/>
      <c r="U11" s="12"/>
      <c r="V11" s="12"/>
      <c r="W11" s="12"/>
    </row>
    <row r="12" spans="1:23" ht="14.25" customHeight="1">
      <c r="A12" s="58" t="s">
        <v>17</v>
      </c>
      <c r="B12" s="33">
        <v>1021.77</v>
      </c>
      <c r="C12" s="10">
        <v>0</v>
      </c>
      <c r="D12" s="11">
        <v>0</v>
      </c>
      <c r="E12" s="16">
        <v>1324.77</v>
      </c>
      <c r="F12" s="10">
        <v>-0.0026199887069452425</v>
      </c>
      <c r="G12" s="21">
        <v>-3.480000000000018</v>
      </c>
      <c r="H12" s="26">
        <v>82117.08</v>
      </c>
      <c r="I12" s="102">
        <v>83366.95</v>
      </c>
      <c r="J12" s="103">
        <v>1021.77</v>
      </c>
      <c r="K12" s="10">
        <f>(J12-B12)/B12</f>
        <v>0</v>
      </c>
      <c r="L12" s="11">
        <f>J12-B12</f>
        <v>0</v>
      </c>
      <c r="M12" s="16">
        <f>J12+$J$53</f>
        <v>1320.77</v>
      </c>
      <c r="N12" s="10">
        <f>(M12-E12)/E12</f>
        <v>-0.0030193920454116563</v>
      </c>
      <c r="O12" s="21">
        <f>M12-E12</f>
        <v>-4</v>
      </c>
      <c r="P12" s="28">
        <f>H12*B12</f>
        <v>83904768.8316</v>
      </c>
      <c r="Q12" s="110">
        <f>I12*J12</f>
        <v>85181848.5015</v>
      </c>
      <c r="R12" s="28">
        <f>H12*E12</f>
        <v>108786244.0716</v>
      </c>
      <c r="S12" s="110">
        <f>I12*M12</f>
        <v>110108566.5515</v>
      </c>
      <c r="T12" s="8"/>
      <c r="U12" s="8"/>
      <c r="V12" s="8"/>
      <c r="W12" s="8"/>
    </row>
    <row r="13" spans="1:23" ht="14.25" customHeight="1">
      <c r="A13" s="58" t="s">
        <v>18</v>
      </c>
      <c r="B13" s="33">
        <v>981.04</v>
      </c>
      <c r="C13" s="10">
        <v>0</v>
      </c>
      <c r="D13" s="11">
        <v>0</v>
      </c>
      <c r="E13" s="16">
        <v>1284.04</v>
      </c>
      <c r="F13" s="10">
        <v>-0.002888737031745067</v>
      </c>
      <c r="G13" s="21">
        <v>-3.7200000000000273</v>
      </c>
      <c r="H13" s="26">
        <v>66503.41</v>
      </c>
      <c r="I13" s="102">
        <v>68074.45</v>
      </c>
      <c r="J13" s="103">
        <v>981.04</v>
      </c>
      <c r="K13" s="10">
        <f>(J13-B13)/B13</f>
        <v>0</v>
      </c>
      <c r="L13" s="11">
        <f>J13-B13</f>
        <v>0</v>
      </c>
      <c r="M13" s="16">
        <f>J13+$J$53</f>
        <v>1280.04</v>
      </c>
      <c r="N13" s="10">
        <f>(M13-E13)/E13</f>
        <v>-0.0031151677517834335</v>
      </c>
      <c r="O13" s="21">
        <f>M13-E13</f>
        <v>-4</v>
      </c>
      <c r="P13" s="28">
        <f>H13*B13</f>
        <v>65242505.3464</v>
      </c>
      <c r="Q13" s="110">
        <f>I13*J13</f>
        <v>66783758.427999996</v>
      </c>
      <c r="R13" s="28">
        <f>H13*E13</f>
        <v>85393038.5764</v>
      </c>
      <c r="S13" s="110">
        <f>I13*M13</f>
        <v>87138018.978</v>
      </c>
      <c r="T13" s="8"/>
      <c r="U13" s="8"/>
      <c r="V13" s="8"/>
      <c r="W13" s="8"/>
    </row>
    <row r="14" spans="1:23" ht="14.25" customHeight="1">
      <c r="A14" s="58" t="s">
        <v>19</v>
      </c>
      <c r="B14" s="33">
        <v>998.45</v>
      </c>
      <c r="C14" s="10">
        <v>0</v>
      </c>
      <c r="D14" s="11">
        <v>0</v>
      </c>
      <c r="E14" s="16">
        <v>1301.45</v>
      </c>
      <c r="F14" s="10">
        <v>-0.0028502034217764943</v>
      </c>
      <c r="G14" s="21">
        <v>-3.7200000000000273</v>
      </c>
      <c r="H14" s="26">
        <v>58704</v>
      </c>
      <c r="I14" s="102">
        <v>60764</v>
      </c>
      <c r="J14" s="103">
        <v>998.45</v>
      </c>
      <c r="K14" s="10">
        <f>(J14-B14)/B14</f>
        <v>0</v>
      </c>
      <c r="L14" s="11">
        <f>J14-B14</f>
        <v>0</v>
      </c>
      <c r="M14" s="16">
        <f>J14+$J$53</f>
        <v>1297.45</v>
      </c>
      <c r="N14" s="10">
        <f>(M14-E14)/E14</f>
        <v>-0.003073494947942679</v>
      </c>
      <c r="O14" s="21">
        <f>M14-E14</f>
        <v>-4</v>
      </c>
      <c r="P14" s="28">
        <f>H14*B14</f>
        <v>58613008.800000004</v>
      </c>
      <c r="Q14" s="110">
        <f>I14*J14</f>
        <v>60669815.800000004</v>
      </c>
      <c r="R14" s="28">
        <f>H14*E14</f>
        <v>76400320.8</v>
      </c>
      <c r="S14" s="110">
        <f>I14*M14</f>
        <v>78838251.8</v>
      </c>
      <c r="T14" s="8"/>
      <c r="U14" s="8"/>
      <c r="V14" s="8"/>
      <c r="W14" s="8"/>
    </row>
    <row r="15" spans="1:23" ht="14.25" customHeight="1">
      <c r="A15" s="58" t="s">
        <v>20</v>
      </c>
      <c r="B15" s="33">
        <v>757.9</v>
      </c>
      <c r="C15" s="97">
        <v>-0.029999744029487872</v>
      </c>
      <c r="D15" s="11">
        <v>-23.440000000000055</v>
      </c>
      <c r="E15" s="16">
        <v>1060.9</v>
      </c>
      <c r="F15" s="10">
        <v>-0.02496185872102628</v>
      </c>
      <c r="G15" s="21">
        <v>-27.159999999999854</v>
      </c>
      <c r="H15" s="26">
        <v>67895</v>
      </c>
      <c r="I15" s="102">
        <v>69875</v>
      </c>
      <c r="J15" s="103">
        <v>735.16</v>
      </c>
      <c r="K15" s="10">
        <f>(J15-B15)/B15</f>
        <v>-0.03000395830584511</v>
      </c>
      <c r="L15" s="11">
        <f>J15-B15</f>
        <v>-22.74000000000001</v>
      </c>
      <c r="M15" s="16">
        <f>J15+$J$53</f>
        <v>1034.1599999999999</v>
      </c>
      <c r="N15" s="10">
        <f>(M15-E15)/E15</f>
        <v>-0.025205014610236814</v>
      </c>
      <c r="O15" s="21">
        <f>M15-E15</f>
        <v>-26.740000000000236</v>
      </c>
      <c r="P15" s="28">
        <f>H15*B15</f>
        <v>51457620.5</v>
      </c>
      <c r="Q15" s="110">
        <f>I15*J15</f>
        <v>51369305</v>
      </c>
      <c r="R15" s="28">
        <f>H15*E15</f>
        <v>72029805.5</v>
      </c>
      <c r="S15" s="110">
        <f>I15*M15</f>
        <v>72261929.99999999</v>
      </c>
      <c r="T15" s="8"/>
      <c r="U15" s="8"/>
      <c r="V15" s="8"/>
      <c r="W15" s="8"/>
    </row>
    <row r="16" spans="1:23" ht="14.25" customHeight="1">
      <c r="A16" s="58"/>
      <c r="B16" s="33"/>
      <c r="C16" s="10"/>
      <c r="D16" s="11"/>
      <c r="E16" s="16"/>
      <c r="F16" s="10"/>
      <c r="G16" s="21"/>
      <c r="H16" s="26"/>
      <c r="I16" s="102"/>
      <c r="J16" s="103"/>
      <c r="K16" s="10"/>
      <c r="L16" s="11"/>
      <c r="M16" s="16"/>
      <c r="N16" s="10"/>
      <c r="O16" s="21"/>
      <c r="P16" s="28"/>
      <c r="Q16" s="110"/>
      <c r="R16" s="28"/>
      <c r="S16" s="110"/>
      <c r="T16" s="8"/>
      <c r="U16" s="8"/>
      <c r="V16" s="8"/>
      <c r="W16" s="8"/>
    </row>
    <row r="17" spans="1:23" ht="14.25" customHeight="1">
      <c r="A17" s="58" t="s">
        <v>21</v>
      </c>
      <c r="B17" s="33">
        <v>961.87</v>
      </c>
      <c r="C17" s="10">
        <v>0</v>
      </c>
      <c r="D17" s="11">
        <v>0</v>
      </c>
      <c r="E17" s="16">
        <v>1264.87</v>
      </c>
      <c r="F17" s="10">
        <v>-0.002932389503307021</v>
      </c>
      <c r="G17" s="21">
        <v>-3.7200000000002547</v>
      </c>
      <c r="H17" s="26">
        <v>68837.15</v>
      </c>
      <c r="I17" s="102">
        <v>69543.25</v>
      </c>
      <c r="J17" s="103">
        <v>961.87</v>
      </c>
      <c r="K17" s="10">
        <f>(J17-B17)/B17</f>
        <v>0</v>
      </c>
      <c r="L17" s="11">
        <f>J17-B17</f>
        <v>0</v>
      </c>
      <c r="M17" s="16">
        <f>J17+$J$53</f>
        <v>1260.87</v>
      </c>
      <c r="N17" s="10">
        <f>(M17-E17)/E17</f>
        <v>-0.0031623803236696265</v>
      </c>
      <c r="O17" s="21">
        <f>M17-E17</f>
        <v>-4</v>
      </c>
      <c r="P17" s="28">
        <f>H17*B17</f>
        <v>66212389.47049999</v>
      </c>
      <c r="Q17" s="110">
        <f>I17*J17</f>
        <v>66891565.8775</v>
      </c>
      <c r="R17" s="28">
        <f>H17*E17</f>
        <v>87070045.92049998</v>
      </c>
      <c r="S17" s="110">
        <f>I17*M17</f>
        <v>87684997.6275</v>
      </c>
      <c r="T17" s="8"/>
      <c r="U17" s="8"/>
      <c r="V17" s="8"/>
      <c r="W17" s="8"/>
    </row>
    <row r="18" spans="1:23" ht="14.25" customHeight="1">
      <c r="A18" s="58" t="s">
        <v>22</v>
      </c>
      <c r="B18" s="33">
        <v>782.58</v>
      </c>
      <c r="C18" s="10">
        <v>0</v>
      </c>
      <c r="D18" s="11">
        <v>0</v>
      </c>
      <c r="E18" s="16">
        <v>1085.58</v>
      </c>
      <c r="F18" s="10">
        <v>-0.0034150371798404976</v>
      </c>
      <c r="G18" s="21">
        <v>-3.7200000000002547</v>
      </c>
      <c r="H18" s="26">
        <v>90831</v>
      </c>
      <c r="I18" s="102">
        <v>91622</v>
      </c>
      <c r="J18" s="103">
        <v>782.58</v>
      </c>
      <c r="K18" s="10">
        <f>(J18-B18)/B18</f>
        <v>0</v>
      </c>
      <c r="L18" s="11">
        <f>J18-B18</f>
        <v>0</v>
      </c>
      <c r="M18" s="16">
        <f>J18+$J$53</f>
        <v>1081.58</v>
      </c>
      <c r="N18" s="10">
        <f>(M18-E18)/E18</f>
        <v>-0.0036846662613533782</v>
      </c>
      <c r="O18" s="21">
        <f>M18-E18</f>
        <v>-4</v>
      </c>
      <c r="P18" s="28">
        <f>H18*B18</f>
        <v>71082523.98</v>
      </c>
      <c r="Q18" s="110">
        <f>I18*J18</f>
        <v>71701544.76</v>
      </c>
      <c r="R18" s="28">
        <f>H18*E18</f>
        <v>98604316.97999999</v>
      </c>
      <c r="S18" s="110">
        <f>I18*M18</f>
        <v>99096522.75999999</v>
      </c>
      <c r="T18" s="8"/>
      <c r="U18" s="8"/>
      <c r="V18" s="8"/>
      <c r="W18" s="8"/>
    </row>
    <row r="19" spans="1:23" ht="14.25" customHeight="1">
      <c r="A19" s="58" t="s">
        <v>23</v>
      </c>
      <c r="B19" s="33">
        <v>925.29</v>
      </c>
      <c r="C19" s="10">
        <v>0</v>
      </c>
      <c r="D19" s="11">
        <v>0</v>
      </c>
      <c r="E19" s="16">
        <v>1228.29</v>
      </c>
      <c r="F19" s="10">
        <v>-0.0030194560109090243</v>
      </c>
      <c r="G19" s="21">
        <v>-3.7200000000000273</v>
      </c>
      <c r="H19" s="26">
        <v>88024</v>
      </c>
      <c r="I19" s="102">
        <v>92170</v>
      </c>
      <c r="J19" s="103">
        <v>925.29</v>
      </c>
      <c r="K19" s="10">
        <f>(J19-B19)/B19</f>
        <v>0</v>
      </c>
      <c r="L19" s="11">
        <f>J19-B19</f>
        <v>0</v>
      </c>
      <c r="M19" s="16">
        <f>J19+$J$53</f>
        <v>1224.29</v>
      </c>
      <c r="N19" s="10">
        <f>(M19-E19)/E19</f>
        <v>-0.0032565599329148656</v>
      </c>
      <c r="O19" s="21">
        <f>M19-E19</f>
        <v>-4</v>
      </c>
      <c r="P19" s="28">
        <f>H19*B19</f>
        <v>81447726.96</v>
      </c>
      <c r="Q19" s="110">
        <f>I19*J19</f>
        <v>85283979.3</v>
      </c>
      <c r="R19" s="28">
        <f>H19*E19</f>
        <v>108118998.96</v>
      </c>
      <c r="S19" s="110">
        <f>I19*M19</f>
        <v>112842809.3</v>
      </c>
      <c r="T19" s="8"/>
      <c r="U19" s="8"/>
      <c r="V19" s="8"/>
      <c r="W19" s="8"/>
    </row>
    <row r="20" spans="1:23" ht="14.25" customHeight="1">
      <c r="A20" s="58" t="s">
        <v>24</v>
      </c>
      <c r="B20" s="33">
        <v>1060.35</v>
      </c>
      <c r="C20" s="10">
        <v>0.017502950744163293</v>
      </c>
      <c r="D20" s="11">
        <v>18.24000000000001</v>
      </c>
      <c r="E20" s="16">
        <v>1363.35</v>
      </c>
      <c r="F20" s="10">
        <v>0.01076488512266185</v>
      </c>
      <c r="G20" s="21">
        <v>14.519999999999982</v>
      </c>
      <c r="H20" s="26">
        <v>72198.5</v>
      </c>
      <c r="I20" s="102">
        <v>73941.2</v>
      </c>
      <c r="J20" s="103">
        <v>1060.35</v>
      </c>
      <c r="K20" s="10">
        <f>(J20-B20)/B20</f>
        <v>0</v>
      </c>
      <c r="L20" s="11">
        <f>J20-B20</f>
        <v>0</v>
      </c>
      <c r="M20" s="16">
        <f>J20+$J$53</f>
        <v>1359.35</v>
      </c>
      <c r="N20" s="10">
        <f>(M20-E20)/E20</f>
        <v>-0.0029339494627205046</v>
      </c>
      <c r="O20" s="21">
        <f>M20-E20</f>
        <v>-4</v>
      </c>
      <c r="P20" s="28">
        <f>H20*B20</f>
        <v>76555679.475</v>
      </c>
      <c r="Q20" s="110">
        <f>I20*J20</f>
        <v>78403551.41999999</v>
      </c>
      <c r="R20" s="28">
        <f>H20*E20</f>
        <v>98431824.975</v>
      </c>
      <c r="S20" s="110">
        <f>I20*M20</f>
        <v>100511970.21999998</v>
      </c>
      <c r="T20" s="8"/>
      <c r="U20" s="8"/>
      <c r="V20" s="8"/>
      <c r="W20" s="8"/>
    </row>
    <row r="21" spans="1:23" ht="14.25" customHeight="1">
      <c r="A21" s="58" t="s">
        <v>25</v>
      </c>
      <c r="B21" s="33">
        <v>912.14</v>
      </c>
      <c r="C21" s="10">
        <v>0</v>
      </c>
      <c r="D21" s="11">
        <v>0</v>
      </c>
      <c r="E21" s="16">
        <v>1215.1399999999999</v>
      </c>
      <c r="F21" s="10">
        <v>-0.00305203222683512</v>
      </c>
      <c r="G21" s="21">
        <v>-3.7200000000002547</v>
      </c>
      <c r="H21" s="26">
        <v>81421</v>
      </c>
      <c r="I21" s="102">
        <v>84338.26</v>
      </c>
      <c r="J21" s="103">
        <v>912.14</v>
      </c>
      <c r="K21" s="10">
        <f>(J21-B21)/B21</f>
        <v>0</v>
      </c>
      <c r="L21" s="11">
        <f>J21-B21</f>
        <v>0</v>
      </c>
      <c r="M21" s="16">
        <f>J21+$J$53</f>
        <v>1211.1399999999999</v>
      </c>
      <c r="N21" s="10">
        <f>(M21-E21)/E21</f>
        <v>-0.0032918017676975496</v>
      </c>
      <c r="O21" s="21">
        <f>M21-E21</f>
        <v>-4</v>
      </c>
      <c r="P21" s="28">
        <f>H21*B21</f>
        <v>74267350.94</v>
      </c>
      <c r="Q21" s="110">
        <f>I21*J21</f>
        <v>76928300.47639999</v>
      </c>
      <c r="R21" s="28">
        <f>H21*E21</f>
        <v>98937913.93999998</v>
      </c>
      <c r="S21" s="110">
        <f>I21*M21</f>
        <v>102145440.21639998</v>
      </c>
      <c r="T21" s="8"/>
      <c r="U21" s="8"/>
      <c r="V21" s="8"/>
      <c r="W21" s="8"/>
    </row>
    <row r="22" spans="1:23" ht="14.25" customHeight="1">
      <c r="A22" s="58"/>
      <c r="B22" s="33"/>
      <c r="C22" s="10"/>
      <c r="D22" s="11"/>
      <c r="E22" s="16"/>
      <c r="F22" s="10"/>
      <c r="G22" s="21"/>
      <c r="H22" s="26"/>
      <c r="I22" s="102"/>
      <c r="J22" s="103"/>
      <c r="K22" s="10"/>
      <c r="L22" s="11"/>
      <c r="M22" s="16"/>
      <c r="N22" s="10"/>
      <c r="O22" s="21"/>
      <c r="P22" s="28"/>
      <c r="Q22" s="110"/>
      <c r="R22" s="28"/>
      <c r="S22" s="110"/>
      <c r="T22" s="8"/>
      <c r="U22" s="8"/>
      <c r="V22" s="8"/>
      <c r="W22" s="8"/>
    </row>
    <row r="23" spans="1:23" ht="14.25" customHeight="1">
      <c r="A23" s="58" t="s">
        <v>26</v>
      </c>
      <c r="B23" s="33">
        <v>885.52</v>
      </c>
      <c r="C23" s="10">
        <v>0</v>
      </c>
      <c r="D23" s="11">
        <v>0</v>
      </c>
      <c r="E23" s="16">
        <v>1188.52</v>
      </c>
      <c r="F23" s="10">
        <v>-0.003120177145541189</v>
      </c>
      <c r="G23" s="21">
        <v>-3.7200000000000273</v>
      </c>
      <c r="H23" s="26">
        <v>71531</v>
      </c>
      <c r="I23" s="102">
        <v>74979</v>
      </c>
      <c r="J23" s="103">
        <v>885.52</v>
      </c>
      <c r="K23" s="10">
        <f>(J23-B23)/B23</f>
        <v>0</v>
      </c>
      <c r="L23" s="11">
        <f>J23-B23</f>
        <v>0</v>
      </c>
      <c r="M23" s="16">
        <f>J23+$J$53</f>
        <v>1184.52</v>
      </c>
      <c r="N23" s="10">
        <f>(M23-E23)/E23</f>
        <v>-0.0033655302392892003</v>
      </c>
      <c r="O23" s="21">
        <f>M23-E23</f>
        <v>-4</v>
      </c>
      <c r="P23" s="28">
        <f>H23*B23</f>
        <v>63342131.12</v>
      </c>
      <c r="Q23" s="110">
        <f>I23*J23</f>
        <v>66395404.08</v>
      </c>
      <c r="R23" s="28">
        <f>H23*E23</f>
        <v>85016024.12</v>
      </c>
      <c r="S23" s="110">
        <f>I23*M23</f>
        <v>88814125.08</v>
      </c>
      <c r="T23" s="8"/>
      <c r="U23" s="8"/>
      <c r="V23" s="8"/>
      <c r="W23" s="8"/>
    </row>
    <row r="24" spans="1:23" ht="14.25" customHeight="1">
      <c r="A24" s="58" t="s">
        <v>27</v>
      </c>
      <c r="B24" s="33">
        <v>388.54</v>
      </c>
      <c r="C24" s="10">
        <v>0.03061007957559687</v>
      </c>
      <c r="D24" s="11">
        <v>11.54000000000002</v>
      </c>
      <c r="E24" s="16">
        <v>691.54</v>
      </c>
      <c r="F24" s="10">
        <v>0.01143743052711627</v>
      </c>
      <c r="G24" s="21">
        <v>7.819999999999936</v>
      </c>
      <c r="H24" s="26">
        <v>114871</v>
      </c>
      <c r="I24" s="102">
        <v>116996</v>
      </c>
      <c r="J24" s="103">
        <v>388.42</v>
      </c>
      <c r="K24" s="10">
        <f>(J24-B24)/B24</f>
        <v>-0.00030884850980595187</v>
      </c>
      <c r="L24" s="11">
        <f>J24-B24</f>
        <v>-0.12000000000000455</v>
      </c>
      <c r="M24" s="16">
        <f>J24+$J$53</f>
        <v>687.4200000000001</v>
      </c>
      <c r="N24" s="10">
        <f>(M24-E24)/E24</f>
        <v>-0.0059577175579140626</v>
      </c>
      <c r="O24" s="21">
        <f>M24-E24</f>
        <v>-4.119999999999891</v>
      </c>
      <c r="P24" s="28">
        <f>H24*B24</f>
        <v>44631978.34</v>
      </c>
      <c r="Q24" s="110">
        <f>I24*J24</f>
        <v>45443586.32</v>
      </c>
      <c r="R24" s="28">
        <f>H24*E24</f>
        <v>79437891.33999999</v>
      </c>
      <c r="S24" s="110">
        <f>I24*M24</f>
        <v>80425390.32000001</v>
      </c>
      <c r="T24" s="8"/>
      <c r="U24" s="8"/>
      <c r="V24" s="8"/>
      <c r="W24" s="8"/>
    </row>
    <row r="25" spans="1:23" ht="14.25" customHeight="1">
      <c r="A25" s="58" t="s">
        <v>28</v>
      </c>
      <c r="B25" s="33">
        <v>378.01</v>
      </c>
      <c r="C25" s="10">
        <v>0</v>
      </c>
      <c r="D25" s="11">
        <v>0</v>
      </c>
      <c r="E25" s="16">
        <v>681.01</v>
      </c>
      <c r="F25" s="10">
        <v>-0.005432798329268511</v>
      </c>
      <c r="G25" s="21">
        <v>-3.7200000000000273</v>
      </c>
      <c r="H25" s="26">
        <v>118196.83</v>
      </c>
      <c r="I25" s="102">
        <v>120762.46</v>
      </c>
      <c r="J25" s="103">
        <v>378.01</v>
      </c>
      <c r="K25" s="10">
        <f>(J25-B25)/B25</f>
        <v>0</v>
      </c>
      <c r="L25" s="11">
        <f>J25-B25</f>
        <v>0</v>
      </c>
      <c r="M25" s="16">
        <f>J25+$J$53</f>
        <v>677.01</v>
      </c>
      <c r="N25" s="10">
        <f>(M25-E25)/E25</f>
        <v>-0.005873628874759548</v>
      </c>
      <c r="O25" s="21">
        <f>M25-E25</f>
        <v>-4</v>
      </c>
      <c r="P25" s="28">
        <f>H25*B25</f>
        <v>44679583.7083</v>
      </c>
      <c r="Q25" s="110">
        <f>I25*J25</f>
        <v>45649417.5046</v>
      </c>
      <c r="R25" s="28">
        <f>H25*E25</f>
        <v>80493223.1983</v>
      </c>
      <c r="S25" s="110">
        <f>I25*M25</f>
        <v>81757393.04460001</v>
      </c>
      <c r="T25" s="8"/>
      <c r="U25" s="8"/>
      <c r="V25" s="8"/>
      <c r="W25" s="8"/>
    </row>
    <row r="26" spans="1:23" ht="14.25" customHeight="1">
      <c r="A26" s="58"/>
      <c r="B26" s="33"/>
      <c r="C26" s="10"/>
      <c r="D26" s="11"/>
      <c r="E26" s="16"/>
      <c r="F26" s="10"/>
      <c r="G26" s="21"/>
      <c r="H26" s="26"/>
      <c r="I26" s="102"/>
      <c r="J26" s="103"/>
      <c r="K26" s="10"/>
      <c r="L26" s="11"/>
      <c r="M26" s="16"/>
      <c r="N26" s="10"/>
      <c r="O26" s="21"/>
      <c r="P26" s="28"/>
      <c r="Q26" s="110"/>
      <c r="R26" s="28"/>
      <c r="S26" s="110"/>
      <c r="T26" s="8"/>
      <c r="U26" s="8"/>
      <c r="V26" s="8"/>
      <c r="W26" s="8"/>
    </row>
    <row r="27" spans="1:23" ht="14.25" customHeight="1">
      <c r="A27" s="59" t="s">
        <v>29</v>
      </c>
      <c r="B27" s="33"/>
      <c r="C27" s="10"/>
      <c r="D27" s="11"/>
      <c r="E27" s="16"/>
      <c r="F27" s="10"/>
      <c r="G27" s="21"/>
      <c r="H27" s="26"/>
      <c r="I27" s="102"/>
      <c r="J27" s="103"/>
      <c r="K27" s="10"/>
      <c r="L27" s="11"/>
      <c r="M27" s="16"/>
      <c r="N27" s="10"/>
      <c r="O27" s="21"/>
      <c r="P27" s="28"/>
      <c r="Q27" s="110"/>
      <c r="R27" s="28"/>
      <c r="S27" s="110"/>
      <c r="T27" s="8"/>
      <c r="U27" s="8"/>
      <c r="V27" s="8"/>
      <c r="W27" s="8"/>
    </row>
    <row r="28" spans="1:23" ht="15" customHeight="1">
      <c r="A28" s="58"/>
      <c r="B28" s="33"/>
      <c r="C28" s="10"/>
      <c r="D28" s="11"/>
      <c r="E28" s="16"/>
      <c r="F28" s="10"/>
      <c r="G28" s="21"/>
      <c r="H28" s="26"/>
      <c r="I28" s="102"/>
      <c r="J28" s="103"/>
      <c r="K28" s="10"/>
      <c r="L28" s="11"/>
      <c r="M28" s="16"/>
      <c r="N28" s="10"/>
      <c r="O28" s="21"/>
      <c r="P28" s="28"/>
      <c r="Q28" s="110"/>
      <c r="R28" s="28"/>
      <c r="S28" s="110"/>
      <c r="T28" s="8"/>
      <c r="U28" s="8"/>
      <c r="V28" s="8"/>
      <c r="W28" s="8"/>
    </row>
    <row r="29" spans="1:23" ht="14.25" customHeight="1">
      <c r="A29" s="60" t="s">
        <v>30</v>
      </c>
      <c r="B29" s="33">
        <v>1016.4</v>
      </c>
      <c r="C29" s="10">
        <v>0</v>
      </c>
      <c r="D29" s="11">
        <v>0</v>
      </c>
      <c r="E29" s="16">
        <v>1319.4</v>
      </c>
      <c r="F29" s="10">
        <v>-0.0028115363685831973</v>
      </c>
      <c r="G29" s="21">
        <v>-3.7199999999998</v>
      </c>
      <c r="H29" s="26">
        <v>39955.66</v>
      </c>
      <c r="I29" s="102">
        <v>40522.12</v>
      </c>
      <c r="J29" s="103">
        <v>1016.4</v>
      </c>
      <c r="K29" s="10">
        <f>(J29-B29)/B29</f>
        <v>0</v>
      </c>
      <c r="L29" s="11">
        <f>J29-B29</f>
        <v>0</v>
      </c>
      <c r="M29" s="16">
        <f>J29+$J$53</f>
        <v>1315.4</v>
      </c>
      <c r="N29" s="10">
        <f>(M29-E29)/E29</f>
        <v>-0.0030316810671517356</v>
      </c>
      <c r="O29" s="21">
        <f>M29-E29</f>
        <v>-4</v>
      </c>
      <c r="P29" s="28">
        <f>H29*B29</f>
        <v>40610932.824</v>
      </c>
      <c r="Q29" s="110">
        <f>I29*J29</f>
        <v>41186682.768</v>
      </c>
      <c r="R29" s="28">
        <f>H29*E29</f>
        <v>52717497.804000005</v>
      </c>
      <c r="S29" s="110">
        <f>I29*M29</f>
        <v>53302796.64800001</v>
      </c>
      <c r="T29" s="8"/>
      <c r="U29" s="8"/>
      <c r="V29" s="8"/>
      <c r="W29" s="8"/>
    </row>
    <row r="30" spans="1:23" ht="14.25" customHeight="1">
      <c r="A30" s="60" t="s">
        <v>31</v>
      </c>
      <c r="B30" s="33">
        <v>1113.2</v>
      </c>
      <c r="C30" s="97">
        <v>0</v>
      </c>
      <c r="D30" s="11">
        <v>0</v>
      </c>
      <c r="E30" s="16">
        <v>1416.2</v>
      </c>
      <c r="F30" s="10">
        <v>-0.0026198659079384947</v>
      </c>
      <c r="G30" s="21">
        <v>-3.7200000000000273</v>
      </c>
      <c r="H30" s="26">
        <v>125294</v>
      </c>
      <c r="I30" s="102">
        <v>128463</v>
      </c>
      <c r="J30" s="103">
        <v>1102.07</v>
      </c>
      <c r="K30" s="10">
        <f>(J30-B30)/B30</f>
        <v>-0.009998203377650115</v>
      </c>
      <c r="L30" s="11">
        <f>J30-B30</f>
        <v>-11.13000000000011</v>
      </c>
      <c r="M30" s="16">
        <f>J30+$J$53</f>
        <v>1401.07</v>
      </c>
      <c r="N30" s="10">
        <f>(M30-E30)/E30</f>
        <v>-0.010683519276938362</v>
      </c>
      <c r="O30" s="21">
        <f>M30-E30</f>
        <v>-15.13000000000011</v>
      </c>
      <c r="P30" s="28">
        <f>H30*B30</f>
        <v>139477280.8</v>
      </c>
      <c r="Q30" s="110">
        <f>I30*J30</f>
        <v>141575218.41</v>
      </c>
      <c r="R30" s="28">
        <f>H30*E30</f>
        <v>177441362.8</v>
      </c>
      <c r="S30" s="110">
        <f>I30*M30</f>
        <v>179985655.41</v>
      </c>
      <c r="T30" s="8"/>
      <c r="U30" s="8"/>
      <c r="V30" s="8"/>
      <c r="W30" s="8"/>
    </row>
    <row r="31" spans="1:23" ht="14.25" customHeight="1">
      <c r="A31" s="60" t="s">
        <v>32</v>
      </c>
      <c r="B31" s="73">
        <v>1128.59</v>
      </c>
      <c r="C31" s="10">
        <v>0</v>
      </c>
      <c r="D31" s="11">
        <v>0</v>
      </c>
      <c r="E31" s="16">
        <v>1431.59</v>
      </c>
      <c r="F31" s="10">
        <v>-0.0025917745992155195</v>
      </c>
      <c r="G31" s="21">
        <v>-3.7200000000000273</v>
      </c>
      <c r="H31" s="26">
        <v>73296</v>
      </c>
      <c r="I31" s="102">
        <v>75572</v>
      </c>
      <c r="J31" s="103">
        <v>1128.59</v>
      </c>
      <c r="K31" s="10">
        <f>(J31-B31)/B31</f>
        <v>0</v>
      </c>
      <c r="L31" s="11">
        <f>J31-B31</f>
        <v>0</v>
      </c>
      <c r="M31" s="16">
        <f>J31+$J$53</f>
        <v>1427.59</v>
      </c>
      <c r="N31" s="10">
        <f>(M31-E31)/E31</f>
        <v>-0.002794096074993539</v>
      </c>
      <c r="O31" s="21">
        <f>M31-E31</f>
        <v>-4</v>
      </c>
      <c r="P31" s="28">
        <f>H31*B31</f>
        <v>82721132.64</v>
      </c>
      <c r="Q31" s="110">
        <f>I31*J31</f>
        <v>85289803.47999999</v>
      </c>
      <c r="R31" s="28">
        <f>H31*E31</f>
        <v>104929820.64</v>
      </c>
      <c r="S31" s="110">
        <f>I31*M31</f>
        <v>107885831.47999999</v>
      </c>
      <c r="T31" s="8"/>
      <c r="U31" s="8"/>
      <c r="V31" s="8"/>
      <c r="W31" s="8"/>
    </row>
    <row r="32" spans="1:23" ht="14.25" customHeight="1">
      <c r="A32" s="60" t="s">
        <v>33</v>
      </c>
      <c r="B32" s="33">
        <v>1058.94</v>
      </c>
      <c r="C32" s="10">
        <v>0</v>
      </c>
      <c r="D32" s="11">
        <v>0</v>
      </c>
      <c r="E32" s="16">
        <v>1361.94</v>
      </c>
      <c r="F32" s="10">
        <v>-0.0027239576468520914</v>
      </c>
      <c r="G32" s="21">
        <v>-3.7200000000000273</v>
      </c>
      <c r="H32" s="26">
        <v>77191</v>
      </c>
      <c r="I32" s="102">
        <v>79205</v>
      </c>
      <c r="J32" s="103">
        <v>1058.94</v>
      </c>
      <c r="K32" s="10">
        <f>(J32-B32)/B32</f>
        <v>0</v>
      </c>
      <c r="L32" s="11">
        <f>J32-B32</f>
        <v>0</v>
      </c>
      <c r="M32" s="16">
        <f>J32+$J$53</f>
        <v>1357.94</v>
      </c>
      <c r="N32" s="10">
        <f>(M32-E32)/E32</f>
        <v>-0.002936986945093029</v>
      </c>
      <c r="O32" s="21">
        <f>M32-E32</f>
        <v>-4</v>
      </c>
      <c r="P32" s="28">
        <f>H32*B32</f>
        <v>81740637.54</v>
      </c>
      <c r="Q32" s="110">
        <f>I32*J32</f>
        <v>83873342.7</v>
      </c>
      <c r="R32" s="28">
        <f>H32*E32</f>
        <v>105129510.54</v>
      </c>
      <c r="S32" s="110">
        <f>I32*M32</f>
        <v>107555637.7</v>
      </c>
      <c r="T32" s="8"/>
      <c r="U32" s="8"/>
      <c r="V32" s="8"/>
      <c r="W32" s="8"/>
    </row>
    <row r="33" spans="1:23" ht="14.25" customHeight="1">
      <c r="A33" s="60" t="s">
        <v>34</v>
      </c>
      <c r="B33" s="33">
        <v>1010.07</v>
      </c>
      <c r="C33" s="10">
        <v>0.018924453500923127</v>
      </c>
      <c r="D33" s="11">
        <v>18.760000000000105</v>
      </c>
      <c r="E33" s="16">
        <v>1313.0700000000002</v>
      </c>
      <c r="F33" s="10">
        <v>0.011586789211343491</v>
      </c>
      <c r="G33" s="21">
        <v>15.040000000000191</v>
      </c>
      <c r="H33" s="26">
        <v>122140</v>
      </c>
      <c r="I33" s="102">
        <v>124189</v>
      </c>
      <c r="J33" s="103">
        <v>1010.07</v>
      </c>
      <c r="K33" s="10">
        <f>(J33-B33)/B33</f>
        <v>0</v>
      </c>
      <c r="L33" s="11">
        <f>J33-B33</f>
        <v>0</v>
      </c>
      <c r="M33" s="16">
        <f>J33+$J$53</f>
        <v>1309.0700000000002</v>
      </c>
      <c r="N33" s="10">
        <f>(M33-E33)/E33</f>
        <v>-0.003046296084747957</v>
      </c>
      <c r="O33" s="21">
        <f>M33-E33</f>
        <v>-4</v>
      </c>
      <c r="P33" s="28">
        <f>H33*B33</f>
        <v>123369949.80000001</v>
      </c>
      <c r="Q33" s="110">
        <f>I33*J33</f>
        <v>125439583.23</v>
      </c>
      <c r="R33" s="28">
        <f>H33*E33</f>
        <v>160378369.8</v>
      </c>
      <c r="S33" s="110">
        <f>I33*M33</f>
        <v>162572094.23000002</v>
      </c>
      <c r="T33" s="8"/>
      <c r="U33" s="8"/>
      <c r="V33" s="8"/>
      <c r="W33" s="8"/>
    </row>
    <row r="34" spans="1:23" ht="14.25" customHeight="1">
      <c r="A34" s="60"/>
      <c r="B34" s="33"/>
      <c r="C34" s="10"/>
      <c r="D34" s="11"/>
      <c r="E34" s="16"/>
      <c r="F34" s="10"/>
      <c r="G34" s="21"/>
      <c r="H34" s="26"/>
      <c r="I34" s="102"/>
      <c r="J34" s="103"/>
      <c r="K34" s="10"/>
      <c r="L34" s="11"/>
      <c r="M34" s="16"/>
      <c r="N34" s="10"/>
      <c r="O34" s="21"/>
      <c r="P34" s="28"/>
      <c r="Q34" s="110"/>
      <c r="R34" s="28"/>
      <c r="S34" s="110"/>
      <c r="T34" s="8"/>
      <c r="U34" s="8"/>
      <c r="V34" s="8"/>
      <c r="W34" s="8"/>
    </row>
    <row r="35" spans="1:23" ht="14.25" customHeight="1">
      <c r="A35" s="60" t="s">
        <v>35</v>
      </c>
      <c r="B35" s="33">
        <v>1171.39</v>
      </c>
      <c r="C35" s="10">
        <v>0.01850257801427707</v>
      </c>
      <c r="D35" s="11">
        <v>21.2800000000002</v>
      </c>
      <c r="E35" s="16">
        <v>1474.39</v>
      </c>
      <c r="F35" s="10">
        <v>0.012053568364188116</v>
      </c>
      <c r="G35" s="21">
        <v>17.560000000000173</v>
      </c>
      <c r="H35" s="26">
        <v>107618</v>
      </c>
      <c r="I35" s="102">
        <v>110393</v>
      </c>
      <c r="J35" s="103">
        <v>1171.39</v>
      </c>
      <c r="K35" s="10">
        <f>(J35-B35)/B35</f>
        <v>0</v>
      </c>
      <c r="L35" s="11">
        <f>J35-B35</f>
        <v>0</v>
      </c>
      <c r="M35" s="16">
        <f>J35+$J$53</f>
        <v>1470.39</v>
      </c>
      <c r="N35" s="10">
        <f>(M35-E35)/E35</f>
        <v>-0.0027129863875908</v>
      </c>
      <c r="O35" s="21">
        <f>M35-E35</f>
        <v>-4</v>
      </c>
      <c r="P35" s="28">
        <f>H35*B35</f>
        <v>126062649.02000001</v>
      </c>
      <c r="Q35" s="110">
        <f>I35*J35</f>
        <v>129313256.27000001</v>
      </c>
      <c r="R35" s="28">
        <f>H35*E35</f>
        <v>158670903.02</v>
      </c>
      <c r="S35" s="110">
        <f>I35*M35</f>
        <v>162320763.27</v>
      </c>
      <c r="T35" s="8"/>
      <c r="U35" s="8"/>
      <c r="V35" s="8"/>
      <c r="W35" s="8"/>
    </row>
    <row r="36" spans="1:23" ht="14.25" customHeight="1">
      <c r="A36" s="60" t="s">
        <v>36</v>
      </c>
      <c r="B36" s="72">
        <v>1059.93</v>
      </c>
      <c r="C36" s="10">
        <v>0</v>
      </c>
      <c r="D36" s="11">
        <v>0</v>
      </c>
      <c r="E36" s="16">
        <v>1362.93</v>
      </c>
      <c r="F36" s="10">
        <v>-0.002721984414444098</v>
      </c>
      <c r="G36" s="21">
        <v>-3.7200000000000273</v>
      </c>
      <c r="H36" s="26">
        <v>99620.69</v>
      </c>
      <c r="I36" s="102">
        <v>100514.29</v>
      </c>
      <c r="J36" s="103">
        <v>1059.93</v>
      </c>
      <c r="K36" s="10">
        <f>(J36-B36)/B36</f>
        <v>0</v>
      </c>
      <c r="L36" s="11">
        <f>J36-B36</f>
        <v>0</v>
      </c>
      <c r="M36" s="16">
        <f>J36+$J$53</f>
        <v>1358.93</v>
      </c>
      <c r="N36" s="10">
        <f>(M36-E36)/E36</f>
        <v>-0.0029348535874916537</v>
      </c>
      <c r="O36" s="21">
        <f>M36-E36</f>
        <v>-4</v>
      </c>
      <c r="P36" s="28">
        <f>H36*B36</f>
        <v>105590957.9517</v>
      </c>
      <c r="Q36" s="110">
        <f>I36*J36</f>
        <v>106538111.3997</v>
      </c>
      <c r="R36" s="28">
        <f>H36*E36</f>
        <v>135776027.0217</v>
      </c>
      <c r="S36" s="110">
        <f>I36*M36</f>
        <v>136591884.1097</v>
      </c>
      <c r="T36" s="8"/>
      <c r="U36" s="8"/>
      <c r="V36" s="8"/>
      <c r="W36" s="8"/>
    </row>
    <row r="37" spans="1:23" ht="14.25" customHeight="1">
      <c r="A37" s="60" t="s">
        <v>37</v>
      </c>
      <c r="B37" s="33">
        <v>1100.34</v>
      </c>
      <c r="C37" s="10">
        <v>0</v>
      </c>
      <c r="D37" s="11">
        <v>0</v>
      </c>
      <c r="E37" s="16">
        <v>1403.34</v>
      </c>
      <c r="F37" s="10">
        <v>-0.002643810498486225</v>
      </c>
      <c r="G37" s="21">
        <v>-3.7200000000000273</v>
      </c>
      <c r="H37" s="26">
        <v>87557</v>
      </c>
      <c r="I37" s="102">
        <v>88698</v>
      </c>
      <c r="J37" s="103">
        <v>1100.34</v>
      </c>
      <c r="K37" s="10">
        <f>(J37-B37)/B37</f>
        <v>0</v>
      </c>
      <c r="L37" s="11">
        <f>J37-B37</f>
        <v>0</v>
      </c>
      <c r="M37" s="16">
        <f>J37+$J$53</f>
        <v>1399.34</v>
      </c>
      <c r="N37" s="10">
        <f>(M37-E37)/E37</f>
        <v>-0.0028503427537161347</v>
      </c>
      <c r="O37" s="21">
        <f>M37-E37</f>
        <v>-4</v>
      </c>
      <c r="P37" s="28">
        <f>H37*B37</f>
        <v>96342469.38</v>
      </c>
      <c r="Q37" s="110">
        <f>I37*J37</f>
        <v>97597957.32</v>
      </c>
      <c r="R37" s="28">
        <f>H37*E37</f>
        <v>122872240.38</v>
      </c>
      <c r="S37" s="110">
        <f>I37*M37</f>
        <v>124118659.32</v>
      </c>
      <c r="T37" s="8"/>
      <c r="U37" s="8"/>
      <c r="V37" s="8"/>
      <c r="W37" s="8"/>
    </row>
    <row r="38" spans="1:23" ht="14.25" customHeight="1">
      <c r="A38" s="60" t="s">
        <v>38</v>
      </c>
      <c r="B38" s="33">
        <v>1184.32</v>
      </c>
      <c r="C38" s="10">
        <v>0</v>
      </c>
      <c r="D38" s="11">
        <v>0</v>
      </c>
      <c r="E38" s="16">
        <v>1487.32</v>
      </c>
      <c r="F38" s="10">
        <v>-0.002494902886575831</v>
      </c>
      <c r="G38" s="21">
        <v>-3.7200000000000273</v>
      </c>
      <c r="H38" s="26">
        <v>63530</v>
      </c>
      <c r="I38" s="102">
        <v>67091</v>
      </c>
      <c r="J38" s="103">
        <v>1184.32</v>
      </c>
      <c r="K38" s="10">
        <f>(J38-B38)/B38</f>
        <v>0</v>
      </c>
      <c r="L38" s="11">
        <f>J38-B38</f>
        <v>0</v>
      </c>
      <c r="M38" s="16">
        <f>J38+$J$53</f>
        <v>1483.32</v>
      </c>
      <c r="N38" s="10">
        <f>(M38-E38)/E38</f>
        <v>-0.002689401070381626</v>
      </c>
      <c r="O38" s="21">
        <f>M38-E38</f>
        <v>-4</v>
      </c>
      <c r="P38" s="28">
        <f>H38*B38</f>
        <v>75239849.6</v>
      </c>
      <c r="Q38" s="110">
        <f>I38*J38</f>
        <v>79457213.11999999</v>
      </c>
      <c r="R38" s="28">
        <f>H38*E38</f>
        <v>94489439.6</v>
      </c>
      <c r="S38" s="110">
        <f>I38*M38</f>
        <v>99517422.11999999</v>
      </c>
      <c r="T38" s="8"/>
      <c r="U38" s="8"/>
      <c r="V38" s="8"/>
      <c r="W38" s="8"/>
    </row>
    <row r="39" spans="1:23" ht="14.25" customHeight="1">
      <c r="A39" s="60" t="s">
        <v>39</v>
      </c>
      <c r="B39" s="33">
        <v>1210.28</v>
      </c>
      <c r="C39" s="10">
        <v>0.019999157220513267</v>
      </c>
      <c r="D39" s="11">
        <v>23.730000000000018</v>
      </c>
      <c r="E39" s="16">
        <v>1513.28</v>
      </c>
      <c r="F39" s="10">
        <v>0.013400121880169018</v>
      </c>
      <c r="G39" s="21">
        <v>20.00999999999999</v>
      </c>
      <c r="H39" s="26">
        <v>76874</v>
      </c>
      <c r="I39" s="102">
        <v>78550</v>
      </c>
      <c r="J39" s="103">
        <v>1210.28</v>
      </c>
      <c r="K39" s="10">
        <f>(J39-B39)/B39</f>
        <v>0</v>
      </c>
      <c r="L39" s="11">
        <f>J39-B39</f>
        <v>0</v>
      </c>
      <c r="M39" s="16">
        <f>J39+$J$53</f>
        <v>1509.28</v>
      </c>
      <c r="N39" s="10">
        <f>(M39-E39)/E39</f>
        <v>-0.0026432649608796785</v>
      </c>
      <c r="O39" s="21">
        <f>M39-E39</f>
        <v>-4</v>
      </c>
      <c r="P39" s="28">
        <f>H39*B39</f>
        <v>93039064.72</v>
      </c>
      <c r="Q39" s="110">
        <f>I39*J39</f>
        <v>95067494</v>
      </c>
      <c r="R39" s="28">
        <f>H39*E39</f>
        <v>116331886.72</v>
      </c>
      <c r="S39" s="110">
        <f>I39*M39</f>
        <v>118553944</v>
      </c>
      <c r="T39" s="8"/>
      <c r="U39" s="8"/>
      <c r="V39" s="8"/>
      <c r="W39" s="8"/>
    </row>
    <row r="40" spans="1:23" ht="14.25" customHeight="1">
      <c r="A40" s="60"/>
      <c r="B40" s="32"/>
      <c r="C40" s="14"/>
      <c r="D40" s="15"/>
      <c r="E40" s="16"/>
      <c r="F40" s="10"/>
      <c r="G40" s="21"/>
      <c r="H40" s="26"/>
      <c r="I40" s="102"/>
      <c r="J40" s="103"/>
      <c r="K40" s="10"/>
      <c r="L40" s="11"/>
      <c r="M40" s="16"/>
      <c r="N40" s="10"/>
      <c r="O40" s="21"/>
      <c r="P40" s="28"/>
      <c r="Q40" s="110"/>
      <c r="R40" s="28"/>
      <c r="S40" s="110"/>
      <c r="T40" s="8"/>
      <c r="U40" s="8"/>
      <c r="V40" s="8"/>
      <c r="W40" s="8"/>
    </row>
    <row r="41" spans="1:23" ht="14.25" customHeight="1">
      <c r="A41" s="60" t="s">
        <v>40</v>
      </c>
      <c r="B41" s="72">
        <v>1195.18</v>
      </c>
      <c r="C41" s="10">
        <v>0</v>
      </c>
      <c r="D41" s="11">
        <v>0</v>
      </c>
      <c r="E41" s="16">
        <v>1498.18</v>
      </c>
      <c r="F41" s="10">
        <v>-0.002476862640655188</v>
      </c>
      <c r="G41" s="21">
        <v>-3.7200000000000273</v>
      </c>
      <c r="H41" s="26">
        <v>79401</v>
      </c>
      <c r="I41" s="102">
        <v>80183</v>
      </c>
      <c r="J41" s="103">
        <v>1195.18</v>
      </c>
      <c r="K41" s="10">
        <f>(J41-B41)/B41</f>
        <v>0</v>
      </c>
      <c r="L41" s="11">
        <f>J41-B41</f>
        <v>0</v>
      </c>
      <c r="M41" s="16">
        <f>J41+$J$53</f>
        <v>1494.18</v>
      </c>
      <c r="N41" s="10">
        <f>(M41-E41)/E41</f>
        <v>-0.002669906152798729</v>
      </c>
      <c r="O41" s="21">
        <f>M41-E41</f>
        <v>-4</v>
      </c>
      <c r="P41" s="28">
        <f>H41*B41</f>
        <v>94898487.18</v>
      </c>
      <c r="Q41" s="110">
        <f>I41*J41</f>
        <v>95833117.94000001</v>
      </c>
      <c r="R41" s="28">
        <f>H41*E41</f>
        <v>118956990.18</v>
      </c>
      <c r="S41" s="110">
        <f>I41*M41</f>
        <v>119807834.94000001</v>
      </c>
      <c r="T41" s="8"/>
      <c r="U41" s="8"/>
      <c r="V41" s="8"/>
      <c r="W41" s="8"/>
    </row>
    <row r="42" spans="1:23" ht="14.25" customHeight="1">
      <c r="A42" s="60" t="s">
        <v>41</v>
      </c>
      <c r="B42" s="33">
        <v>1112.93</v>
      </c>
      <c r="C42" s="10">
        <v>0</v>
      </c>
      <c r="D42" s="11">
        <v>0</v>
      </c>
      <c r="E42" s="16">
        <v>1415.93</v>
      </c>
      <c r="F42" s="10">
        <v>-0.0026203641742683246</v>
      </c>
      <c r="G42" s="21">
        <v>-3.7200000000000273</v>
      </c>
      <c r="H42" s="26">
        <v>87446</v>
      </c>
      <c r="I42" s="102">
        <v>89248</v>
      </c>
      <c r="J42" s="103">
        <v>1112.93</v>
      </c>
      <c r="K42" s="10">
        <f>(J42-B42)/B42</f>
        <v>0</v>
      </c>
      <c r="L42" s="11">
        <f>J42-B42</f>
        <v>0</v>
      </c>
      <c r="M42" s="16">
        <f>J42+$J$53</f>
        <v>1411.93</v>
      </c>
      <c r="N42" s="10">
        <f>(M42-E42)/E42</f>
        <v>-0.0028249984109383936</v>
      </c>
      <c r="O42" s="21">
        <f>M42-E42</f>
        <v>-4</v>
      </c>
      <c r="P42" s="28">
        <f>H42*B42</f>
        <v>97321276.78</v>
      </c>
      <c r="Q42" s="110">
        <f>I42*J42</f>
        <v>99326776.64</v>
      </c>
      <c r="R42" s="28">
        <f>H42*E42</f>
        <v>123817414.78</v>
      </c>
      <c r="S42" s="110">
        <f>I42*M42</f>
        <v>126011928.64</v>
      </c>
      <c r="T42" s="8"/>
      <c r="U42" s="8"/>
      <c r="V42" s="8"/>
      <c r="W42" s="8"/>
    </row>
    <row r="43" spans="1:23" ht="14.25" customHeight="1">
      <c r="A43" s="60" t="s">
        <v>42</v>
      </c>
      <c r="B43" s="33">
        <v>1085.2</v>
      </c>
      <c r="C43" s="10">
        <v>-0.004997020125613208</v>
      </c>
      <c r="D43" s="11">
        <v>-5.4500000000000455</v>
      </c>
      <c r="E43" s="16">
        <v>1388.2</v>
      </c>
      <c r="F43" s="10">
        <v>-0.006562327801512893</v>
      </c>
      <c r="G43" s="21">
        <v>-9.170000000000073</v>
      </c>
      <c r="H43" s="26">
        <v>74631.86</v>
      </c>
      <c r="I43" s="102">
        <v>75872.25</v>
      </c>
      <c r="J43" s="103">
        <v>1079.77</v>
      </c>
      <c r="K43" s="10">
        <f>(J43-B43)/B43</f>
        <v>-0.005003685956505772</v>
      </c>
      <c r="L43" s="11">
        <f>J43-B43</f>
        <v>-5.430000000000064</v>
      </c>
      <c r="M43" s="16">
        <f>J43+$J$53</f>
        <v>1378.77</v>
      </c>
      <c r="N43" s="10">
        <f>(M43-E43)/E43</f>
        <v>-0.006792969312779184</v>
      </c>
      <c r="O43" s="21">
        <f>M43-E43</f>
        <v>-9.430000000000064</v>
      </c>
      <c r="P43" s="28">
        <f>H43*B43</f>
        <v>80990494.472</v>
      </c>
      <c r="Q43" s="110">
        <f>I43*J43</f>
        <v>81924579.3825</v>
      </c>
      <c r="R43" s="28">
        <f>H43*E43</f>
        <v>103603948.052</v>
      </c>
      <c r="S43" s="110">
        <f>I43*M43</f>
        <v>104610382.1325</v>
      </c>
      <c r="T43" s="8"/>
      <c r="U43" s="8"/>
      <c r="V43" s="8"/>
      <c r="W43" s="8"/>
    </row>
    <row r="44" spans="1:23" ht="14.25" customHeight="1">
      <c r="A44" s="60" t="s">
        <v>43</v>
      </c>
      <c r="B44" s="33">
        <v>1379.65</v>
      </c>
      <c r="C44" s="10">
        <v>0.01990803713998467</v>
      </c>
      <c r="D44" s="11">
        <v>26.930000000000064</v>
      </c>
      <c r="E44" s="16">
        <v>1682.65</v>
      </c>
      <c r="F44" s="10">
        <v>0.013986646097478688</v>
      </c>
      <c r="G44" s="21">
        <v>23.210000000000036</v>
      </c>
      <c r="H44" s="26">
        <v>57775</v>
      </c>
      <c r="I44" s="102">
        <v>58332</v>
      </c>
      <c r="J44" s="103">
        <v>1379.65</v>
      </c>
      <c r="K44" s="10">
        <f>(J44-B44)/B44</f>
        <v>0</v>
      </c>
      <c r="L44" s="11">
        <f>J44-B44</f>
        <v>0</v>
      </c>
      <c r="M44" s="16">
        <f>J44+$J$53</f>
        <v>1678.65</v>
      </c>
      <c r="N44" s="10">
        <f>(M44-E44)/E44</f>
        <v>-0.0023772026268089027</v>
      </c>
      <c r="O44" s="21">
        <f>M44-E44</f>
        <v>-4</v>
      </c>
      <c r="P44" s="28">
        <f>H44*B44</f>
        <v>79709278.75</v>
      </c>
      <c r="Q44" s="110">
        <f>I44*J44</f>
        <v>80477743.80000001</v>
      </c>
      <c r="R44" s="28">
        <f>H44*E44</f>
        <v>97215103.75</v>
      </c>
      <c r="S44" s="110">
        <f>I44*M44</f>
        <v>97919011.80000001</v>
      </c>
      <c r="T44" s="8"/>
      <c r="U44" s="8"/>
      <c r="V44" s="8"/>
      <c r="W44" s="8"/>
    </row>
    <row r="45" spans="1:23" ht="14.25" customHeight="1">
      <c r="A45" s="60" t="s">
        <v>44</v>
      </c>
      <c r="B45" s="33">
        <v>1106.56</v>
      </c>
      <c r="C45" s="10">
        <v>0</v>
      </c>
      <c r="D45" s="11">
        <v>0</v>
      </c>
      <c r="E45" s="16">
        <v>1409.56</v>
      </c>
      <c r="F45" s="10">
        <v>-0.00263217479904904</v>
      </c>
      <c r="G45" s="21">
        <v>-3.7200000000000273</v>
      </c>
      <c r="H45" s="26">
        <v>66981</v>
      </c>
      <c r="I45" s="102">
        <v>68087.4</v>
      </c>
      <c r="J45" s="103">
        <v>1106.56</v>
      </c>
      <c r="K45" s="10">
        <f>(J45-B45)/B45</f>
        <v>0</v>
      </c>
      <c r="L45" s="11">
        <f>J45-B45</f>
        <v>0</v>
      </c>
      <c r="M45" s="16">
        <f>J45+$J$53</f>
        <v>1405.56</v>
      </c>
      <c r="N45" s="10">
        <f>(M45-E45)/E45</f>
        <v>-0.0028377649763046625</v>
      </c>
      <c r="O45" s="21">
        <f>M45-E45</f>
        <v>-4</v>
      </c>
      <c r="P45" s="28">
        <f>H45*B45</f>
        <v>74118495.36</v>
      </c>
      <c r="Q45" s="110">
        <f>I45*J45</f>
        <v>75342793.344</v>
      </c>
      <c r="R45" s="28">
        <f>H45*E45</f>
        <v>94413738.36</v>
      </c>
      <c r="S45" s="110">
        <f>I45*M45</f>
        <v>95700925.94399999</v>
      </c>
      <c r="T45" s="8"/>
      <c r="U45" s="8"/>
      <c r="V45" s="8"/>
      <c r="W45" s="8"/>
    </row>
    <row r="46" spans="1:23" ht="14.25" customHeight="1">
      <c r="A46" s="60"/>
      <c r="B46" s="32"/>
      <c r="C46" s="14"/>
      <c r="D46" s="15"/>
      <c r="E46" s="16"/>
      <c r="F46" s="10"/>
      <c r="G46" s="21"/>
      <c r="H46" s="26"/>
      <c r="I46" s="102"/>
      <c r="J46" s="103"/>
      <c r="K46" s="10"/>
      <c r="L46" s="11"/>
      <c r="M46" s="16"/>
      <c r="N46" s="10"/>
      <c r="O46" s="21"/>
      <c r="P46" s="28"/>
      <c r="Q46" s="110"/>
      <c r="R46" s="28"/>
      <c r="S46" s="110"/>
      <c r="T46" s="8"/>
      <c r="U46" s="8"/>
      <c r="V46" s="8"/>
      <c r="W46" s="8"/>
    </row>
    <row r="47" spans="1:23" ht="14.25" customHeight="1">
      <c r="A47" s="60" t="s">
        <v>45</v>
      </c>
      <c r="B47" s="33">
        <v>945.63</v>
      </c>
      <c r="C47" s="10">
        <v>0</v>
      </c>
      <c r="D47" s="11">
        <v>0</v>
      </c>
      <c r="E47" s="16">
        <v>1248.63</v>
      </c>
      <c r="F47" s="10">
        <v>-0.002970415618636803</v>
      </c>
      <c r="G47" s="21">
        <v>-3.7199999999998</v>
      </c>
      <c r="H47" s="26">
        <v>59321</v>
      </c>
      <c r="I47" s="102">
        <v>62838</v>
      </c>
      <c r="J47" s="103">
        <v>945.63</v>
      </c>
      <c r="K47" s="10">
        <f>(J47-B47)/B47</f>
        <v>0</v>
      </c>
      <c r="L47" s="11">
        <f>J47-B47</f>
        <v>0</v>
      </c>
      <c r="M47" s="16">
        <f>J47+$J$53</f>
        <v>1244.63</v>
      </c>
      <c r="N47" s="10">
        <f>(M47-E47)/E47</f>
        <v>-0.0032035110481087267</v>
      </c>
      <c r="O47" s="21">
        <f>M47-E47</f>
        <v>-4</v>
      </c>
      <c r="P47" s="28">
        <f>H47*B47</f>
        <v>56095717.23</v>
      </c>
      <c r="Q47" s="110">
        <f>I47*J47</f>
        <v>59421497.94</v>
      </c>
      <c r="R47" s="28">
        <f>H47*E47</f>
        <v>74069980.23</v>
      </c>
      <c r="S47" s="110">
        <f>I47*M47</f>
        <v>78210059.94000001</v>
      </c>
      <c r="T47" s="8"/>
      <c r="U47" s="8"/>
      <c r="V47" s="8"/>
      <c r="W47" s="8"/>
    </row>
    <row r="48" spans="1:23" ht="14.25" customHeight="1">
      <c r="A48" s="60" t="s">
        <v>46</v>
      </c>
      <c r="B48" s="33">
        <v>1095.53</v>
      </c>
      <c r="C48" s="10">
        <v>0</v>
      </c>
      <c r="D48" s="11">
        <v>0</v>
      </c>
      <c r="E48" s="16">
        <v>1398.53</v>
      </c>
      <c r="F48" s="10">
        <v>-0.0026528793011232144</v>
      </c>
      <c r="G48" s="21">
        <v>-3.7200000000000273</v>
      </c>
      <c r="H48" s="26">
        <v>77622</v>
      </c>
      <c r="I48" s="102">
        <v>78756</v>
      </c>
      <c r="J48" s="103">
        <v>1095.53</v>
      </c>
      <c r="K48" s="10">
        <f>(J48-B48)/B48</f>
        <v>0</v>
      </c>
      <c r="L48" s="11">
        <f>J48-B48</f>
        <v>0</v>
      </c>
      <c r="M48" s="16">
        <f>J48+$J$53</f>
        <v>1394.53</v>
      </c>
      <c r="N48" s="10">
        <f>(M48-E48)/E48</f>
        <v>-0.0028601460104538336</v>
      </c>
      <c r="O48" s="21">
        <f>M48-E48</f>
        <v>-4</v>
      </c>
      <c r="P48" s="28">
        <f>H48*B48</f>
        <v>85037229.66</v>
      </c>
      <c r="Q48" s="110">
        <f>I48*J48</f>
        <v>86279560.67999999</v>
      </c>
      <c r="R48" s="28">
        <f>H48*E48</f>
        <v>108556695.66</v>
      </c>
      <c r="S48" s="110">
        <f>I48*M48</f>
        <v>109827604.67999999</v>
      </c>
      <c r="T48" s="8"/>
      <c r="U48" s="8"/>
      <c r="V48" s="8"/>
      <c r="W48" s="8"/>
    </row>
    <row r="49" spans="1:23" ht="14.25" customHeight="1">
      <c r="A49" s="60" t="s">
        <v>47</v>
      </c>
      <c r="B49" s="33">
        <v>1287.39</v>
      </c>
      <c r="C49" s="10">
        <v>0</v>
      </c>
      <c r="D49" s="11">
        <v>0</v>
      </c>
      <c r="E49" s="16">
        <v>1590.39</v>
      </c>
      <c r="F49" s="10">
        <v>-0.0023335905301390914</v>
      </c>
      <c r="G49" s="21">
        <v>-3.7200000000000273</v>
      </c>
      <c r="H49" s="26">
        <v>83504.41</v>
      </c>
      <c r="I49" s="102">
        <v>84811.93</v>
      </c>
      <c r="J49" s="103">
        <v>1287.39</v>
      </c>
      <c r="K49" s="10">
        <f>(J49-B49)/B49</f>
        <v>0</v>
      </c>
      <c r="L49" s="11">
        <f>J49-B49</f>
        <v>0</v>
      </c>
      <c r="M49" s="16">
        <f>J49+$J$53</f>
        <v>1586.39</v>
      </c>
      <c r="N49" s="10">
        <f>(M49-E49)/E49</f>
        <v>-0.0025151063575600953</v>
      </c>
      <c r="O49" s="21">
        <f>M49-E49</f>
        <v>-4</v>
      </c>
      <c r="P49" s="28">
        <f>H49*B49</f>
        <v>107502742.38990001</v>
      </c>
      <c r="Q49" s="110">
        <f>I49*J49</f>
        <v>109186030.5627</v>
      </c>
      <c r="R49" s="28">
        <f>H49*E49</f>
        <v>132804578.61990002</v>
      </c>
      <c r="S49" s="110">
        <f>I49*M49</f>
        <v>134544797.6327</v>
      </c>
      <c r="T49" s="8"/>
      <c r="U49" s="8"/>
      <c r="V49" s="8"/>
      <c r="W49" s="8"/>
    </row>
    <row r="50" spans="1:23" ht="14.25" customHeight="1">
      <c r="A50" s="60" t="s">
        <v>48</v>
      </c>
      <c r="B50" s="33">
        <v>1140.89</v>
      </c>
      <c r="C50" s="10">
        <v>0</v>
      </c>
      <c r="D50" s="11">
        <v>0</v>
      </c>
      <c r="E50" s="16">
        <v>1443.89</v>
      </c>
      <c r="F50" s="10">
        <v>-0.0025697529030609258</v>
      </c>
      <c r="G50" s="21">
        <v>-3.7200000000000273</v>
      </c>
      <c r="H50" s="29">
        <v>65526.4</v>
      </c>
      <c r="I50" s="102">
        <v>66690.4</v>
      </c>
      <c r="J50" s="103">
        <v>1140.89</v>
      </c>
      <c r="K50" s="10">
        <f>(J50-B50)/B50</f>
        <v>0</v>
      </c>
      <c r="L50" s="11">
        <f>J50-B50</f>
        <v>0</v>
      </c>
      <c r="M50" s="16">
        <f>J50+$J$53</f>
        <v>1439.89</v>
      </c>
      <c r="N50" s="10">
        <f>(M50-E50)/E50</f>
        <v>-0.0027702941359798875</v>
      </c>
      <c r="O50" s="21">
        <f>M50-E50</f>
        <v>-4</v>
      </c>
      <c r="P50" s="28">
        <f>H50*B50</f>
        <v>74758414.496</v>
      </c>
      <c r="Q50" s="110">
        <f>I50*J50</f>
        <v>76086410.456</v>
      </c>
      <c r="R50" s="28">
        <f>H50*E50</f>
        <v>94612913.69600001</v>
      </c>
      <c r="S50" s="110">
        <f>I50*M50</f>
        <v>96026840.056</v>
      </c>
      <c r="T50" s="8"/>
      <c r="U50" s="8"/>
      <c r="V50" s="8"/>
      <c r="W50" s="8"/>
    </row>
    <row r="51" spans="1:23" ht="14.25" customHeight="1">
      <c r="A51" s="60" t="s">
        <v>49</v>
      </c>
      <c r="B51" s="33">
        <v>1152.21</v>
      </c>
      <c r="C51" s="10">
        <v>0</v>
      </c>
      <c r="D51" s="11">
        <v>0</v>
      </c>
      <c r="E51" s="16">
        <v>1455.21</v>
      </c>
      <c r="F51" s="10">
        <v>-0.0025498139047110055</v>
      </c>
      <c r="G51" s="21">
        <v>-3.7200000000000273</v>
      </c>
      <c r="H51" s="26">
        <v>61928</v>
      </c>
      <c r="I51" s="102">
        <v>65452</v>
      </c>
      <c r="J51" s="103">
        <v>1152.21</v>
      </c>
      <c r="K51" s="10">
        <f>(J51-B51)/B51</f>
        <v>0</v>
      </c>
      <c r="L51" s="11">
        <f>J51-B51</f>
        <v>0</v>
      </c>
      <c r="M51" s="16">
        <f>J51+$J$53</f>
        <v>1451.21</v>
      </c>
      <c r="N51" s="10">
        <f>(M51-E51)/E51</f>
        <v>-0.0027487441675084693</v>
      </c>
      <c r="O51" s="21">
        <f>M51-E51</f>
        <v>-4</v>
      </c>
      <c r="P51" s="28">
        <f>H51*B51</f>
        <v>71354060.88</v>
      </c>
      <c r="Q51" s="110">
        <f>I51*J51</f>
        <v>75414448.92</v>
      </c>
      <c r="R51" s="28">
        <f>H51*E51</f>
        <v>90118244.88</v>
      </c>
      <c r="S51" s="110">
        <f>I51*M51</f>
        <v>94984596.92</v>
      </c>
      <c r="T51" s="8"/>
      <c r="U51" s="8"/>
      <c r="V51" s="8"/>
      <c r="W51" s="8"/>
    </row>
    <row r="52" spans="1:23" ht="14.25" customHeight="1">
      <c r="A52" s="58"/>
      <c r="B52" s="34"/>
      <c r="C52" s="10"/>
      <c r="D52" s="11"/>
      <c r="E52" s="16"/>
      <c r="F52" s="10"/>
      <c r="G52" s="35"/>
      <c r="H52" s="29"/>
      <c r="I52" s="102"/>
      <c r="J52" s="103"/>
      <c r="K52" s="10"/>
      <c r="L52" s="11"/>
      <c r="M52" s="16"/>
      <c r="N52" s="10"/>
      <c r="O52" s="35"/>
      <c r="P52" s="28"/>
      <c r="Q52" s="110"/>
      <c r="R52" s="28"/>
      <c r="S52" s="110"/>
      <c r="T52" s="8"/>
      <c r="U52" s="8"/>
      <c r="V52" s="8"/>
      <c r="W52" s="8"/>
    </row>
    <row r="53" spans="1:23" ht="14.25" customHeight="1" thickBot="1">
      <c r="A53" s="61" t="s">
        <v>50</v>
      </c>
      <c r="B53" s="45">
        <v>303</v>
      </c>
      <c r="C53" s="96">
        <v>-0.012128325508607287</v>
      </c>
      <c r="D53" s="98">
        <v>-3.7200000000000273</v>
      </c>
      <c r="E53" s="48"/>
      <c r="F53" s="46"/>
      <c r="G53" s="49"/>
      <c r="H53" s="38">
        <v>2569893.1169280526</v>
      </c>
      <c r="I53" s="104">
        <f>SUM(I12:I51)+I11/J53*84.48</f>
        <v>2631649.22980602</v>
      </c>
      <c r="J53" s="105">
        <v>299</v>
      </c>
      <c r="K53" s="46">
        <f>(J53-B53)/B53</f>
        <v>-0.013201320132013201</v>
      </c>
      <c r="L53" s="47">
        <f>J53-B53</f>
        <v>-4</v>
      </c>
      <c r="M53" s="48"/>
      <c r="N53" s="46"/>
      <c r="O53" s="49"/>
      <c r="P53" s="64"/>
      <c r="Q53" s="111"/>
      <c r="R53" s="64">
        <f>H53*B53</f>
        <v>778677614.4291999</v>
      </c>
      <c r="S53" s="111">
        <f>I53*J53</f>
        <v>786863119.712</v>
      </c>
      <c r="T53" s="8"/>
      <c r="U53" s="8"/>
      <c r="V53" s="8"/>
      <c r="W53" s="8"/>
    </row>
    <row r="54" spans="1:23" ht="14.25" customHeight="1">
      <c r="A54" s="74"/>
      <c r="B54" s="75"/>
      <c r="C54" s="76"/>
      <c r="D54" s="77"/>
      <c r="E54" s="78"/>
      <c r="F54" s="76"/>
      <c r="G54" s="79"/>
      <c r="H54" s="80"/>
      <c r="I54" s="80"/>
      <c r="J54" s="80"/>
      <c r="K54" s="76"/>
      <c r="L54" s="77"/>
      <c r="M54" s="78"/>
      <c r="N54" s="76"/>
      <c r="O54" s="79"/>
      <c r="P54" s="80"/>
      <c r="Q54" s="80"/>
      <c r="R54" s="80"/>
      <c r="S54" s="80"/>
      <c r="T54" s="8"/>
      <c r="U54" s="8"/>
      <c r="V54" s="8"/>
      <c r="W54" s="8"/>
    </row>
    <row r="55" spans="1:63" ht="12.75">
      <c r="A55" s="17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</row>
    <row r="56" spans="1:63" ht="12.75">
      <c r="A56" s="17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</row>
    <row r="57" spans="1:63" ht="12.75">
      <c r="A57" s="17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</row>
    <row r="58" spans="1:63" ht="12.75">
      <c r="A58" s="17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</row>
    <row r="59" spans="1:63" ht="12.75">
      <c r="A59" s="17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</row>
    <row r="60" spans="1:63" ht="12.75">
      <c r="A60" s="17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</row>
    <row r="61" spans="1:63" ht="12.75">
      <c r="A61" s="17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</row>
    <row r="62" spans="1:63" ht="12.75">
      <c r="A62" s="17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</row>
    <row r="63" spans="1:63" ht="12.75">
      <c r="A63" s="17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</row>
    <row r="64" spans="1:63" ht="12.75">
      <c r="A64" s="17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</row>
    <row r="65" spans="1:63" ht="12.75">
      <c r="A65" s="17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</row>
    <row r="66" spans="1:63" ht="12.75">
      <c r="A66" s="17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</row>
    <row r="67" spans="1:63" ht="12.75">
      <c r="A67" s="17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</row>
    <row r="68" spans="1:63" ht="12.75">
      <c r="A68" s="17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</row>
    <row r="69" spans="1:63" ht="12.75">
      <c r="A69" s="17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</row>
    <row r="70" spans="1:63" ht="12.75">
      <c r="A70" s="17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</row>
    <row r="71" spans="1:63" ht="12.75">
      <c r="A71" s="17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</row>
    <row r="72" spans="1:63" ht="12.75">
      <c r="A72" s="17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</row>
    <row r="73" spans="1:63" ht="12.75">
      <c r="A73" s="17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</row>
    <row r="74" spans="1:63" ht="12.75">
      <c r="A74" s="17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</row>
    <row r="75" spans="1:63" ht="12.75">
      <c r="A75" s="17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</row>
    <row r="76" spans="1:63" ht="12.75">
      <c r="A76" s="17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</row>
    <row r="77" spans="1:63" ht="12.75">
      <c r="A77" s="17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</row>
    <row r="78" spans="1:63" ht="12.75">
      <c r="A78" s="17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</row>
    <row r="79" spans="1:63" ht="12.75">
      <c r="A79" s="17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</row>
    <row r="80" spans="1:63" ht="12.75">
      <c r="A80" s="17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</row>
    <row r="81" spans="1:63" ht="12.75">
      <c r="A81" s="17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</row>
    <row r="82" spans="1:63" ht="12.75">
      <c r="A82" s="17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</row>
    <row r="83" spans="1:63" ht="12.75">
      <c r="A83" s="1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</row>
    <row r="84" spans="1:63" ht="12.75">
      <c r="A84" s="17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</row>
    <row r="85" spans="1:63" ht="12.75">
      <c r="A85" s="17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</row>
    <row r="86" spans="1:63" ht="12.75">
      <c r="A86" s="17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</row>
    <row r="87" spans="1:63" ht="12.75">
      <c r="A87" s="17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</row>
    <row r="88" spans="1:63" ht="12.75">
      <c r="A88" s="17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</row>
    <row r="89" spans="1:63" ht="12.75">
      <c r="A89" s="17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</row>
    <row r="90" spans="1:63" ht="12.75">
      <c r="A90" s="17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</row>
    <row r="91" spans="1:63" ht="12.75">
      <c r="A91" s="17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</row>
    <row r="92" spans="1:63" ht="12.75">
      <c r="A92" s="17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</row>
    <row r="93" spans="1:63" ht="12.75">
      <c r="A93" s="17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</row>
    <row r="94" spans="1:63" ht="12.75">
      <c r="A94" s="17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</row>
    <row r="95" spans="1:63" ht="12.75">
      <c r="A95" s="17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</row>
    <row r="96" spans="1:63" ht="12.75">
      <c r="A96" s="17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</row>
    <row r="97" spans="1:63" ht="12.75">
      <c r="A97" s="17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</row>
    <row r="98" spans="1:63" ht="12.75">
      <c r="A98" s="17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</row>
    <row r="99" spans="1:63" ht="12.75">
      <c r="A99" s="17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</row>
    <row r="100" spans="1:63" ht="12.75">
      <c r="A100" s="17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</row>
    <row r="101" spans="1:63" ht="12.75">
      <c r="A101" s="17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</row>
    <row r="102" spans="1:63" ht="12.75">
      <c r="A102" s="17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</row>
    <row r="103" spans="1:63" ht="12.75">
      <c r="A103" s="17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</row>
    <row r="104" spans="1:63" ht="12.75">
      <c r="A104" s="17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</row>
    <row r="105" spans="1:63" ht="12.75">
      <c r="A105" s="17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</row>
    <row r="106" spans="1:63" ht="12.75">
      <c r="A106" s="17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</row>
    <row r="107" spans="1:63" ht="12.75">
      <c r="A107" s="17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</row>
    <row r="108" spans="1:63" ht="12.75">
      <c r="A108" s="17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</row>
    <row r="109" spans="1:63" ht="12.75">
      <c r="A109" s="17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</row>
    <row r="110" spans="1:63" ht="12.75">
      <c r="A110" s="17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</row>
    <row r="111" spans="1:63" ht="12.75">
      <c r="A111" s="17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</row>
    <row r="112" spans="1:63" ht="12.75">
      <c r="A112" s="17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</row>
    <row r="113" spans="1:63" ht="12.75">
      <c r="A113" s="17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</row>
    <row r="114" spans="1:63" ht="12.75">
      <c r="A114" s="17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</row>
    <row r="115" spans="1:63" ht="12.75">
      <c r="A115" s="17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</row>
    <row r="116" spans="1:63" ht="12.75">
      <c r="A116" s="17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</row>
    <row r="117" spans="1:63" ht="12.75">
      <c r="A117" s="17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</row>
    <row r="118" spans="1:63" ht="12.75">
      <c r="A118" s="17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</row>
    <row r="119" spans="1:63" ht="12.75">
      <c r="A119" s="17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</row>
    <row r="120" spans="1:63" ht="12.75">
      <c r="A120" s="17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</row>
    <row r="121" spans="1:63" ht="12.75">
      <c r="A121" s="17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</row>
    <row r="122" spans="1:63" ht="12.75">
      <c r="A122" s="17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</row>
    <row r="123" spans="1:63" ht="12.75">
      <c r="A123" s="1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</row>
    <row r="124" spans="1:63" ht="12.75">
      <c r="A124" s="17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</row>
    <row r="125" spans="1:63" ht="12.75">
      <c r="A125" s="17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</row>
    <row r="126" spans="1:63" ht="12.75">
      <c r="A126" s="17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</row>
    <row r="127" spans="1:63" ht="12.75">
      <c r="A127" s="17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</row>
    <row r="128" spans="1:63" ht="12.75">
      <c r="A128" s="17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</row>
    <row r="129" spans="1:63" ht="12.75">
      <c r="A129" s="17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</row>
    <row r="130" spans="1:63" ht="12.75">
      <c r="A130" s="17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</row>
    <row r="131" spans="1:63" ht="12.75">
      <c r="A131" s="17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</row>
    <row r="132" spans="1:63" ht="12.75">
      <c r="A132" s="17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</row>
    <row r="133" spans="1:63" ht="12.75">
      <c r="A133" s="17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</row>
    <row r="134" spans="1:63" ht="12.75">
      <c r="A134" s="17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</row>
    <row r="135" spans="1:63" ht="12.75">
      <c r="A135" s="17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</row>
    <row r="136" spans="1:63" ht="12.75">
      <c r="A136" s="17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</row>
    <row r="137" spans="1:63" ht="12.75">
      <c r="A137" s="17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</row>
    <row r="138" spans="1:63" ht="12.75">
      <c r="A138" s="17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</row>
    <row r="139" spans="1:63" ht="12.75">
      <c r="A139" s="17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</row>
    <row r="140" spans="1:63" ht="12.75">
      <c r="A140" s="17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</row>
    <row r="141" spans="1:63" ht="12.75">
      <c r="A141" s="17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</row>
    <row r="142" spans="1:63" ht="12.75">
      <c r="A142" s="17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</row>
    <row r="143" spans="1:63" ht="12.75">
      <c r="A143" s="17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</row>
    <row r="144" spans="1:63" ht="12.75">
      <c r="A144" s="17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</row>
    <row r="145" spans="1:63" ht="12.75">
      <c r="A145" s="17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</row>
    <row r="146" spans="1:63" ht="12.75">
      <c r="A146" s="17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</row>
    <row r="147" spans="1:63" ht="12.75">
      <c r="A147" s="17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</row>
    <row r="148" spans="1:63" ht="12.75">
      <c r="A148" s="17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</row>
    <row r="149" spans="1:63" ht="12.75">
      <c r="A149" s="17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</row>
    <row r="150" spans="1:63" ht="12.75">
      <c r="A150" s="17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</row>
    <row r="151" spans="1:63" ht="12.75">
      <c r="A151" s="17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</row>
    <row r="152" spans="1:63" ht="12.75">
      <c r="A152" s="17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</row>
    <row r="153" spans="1:63" ht="12.75">
      <c r="A153" s="17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</row>
    <row r="154" spans="1:63" ht="12.75">
      <c r="A154" s="17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</row>
    <row r="155" spans="1:63" ht="12.75">
      <c r="A155" s="17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</row>
    <row r="156" spans="1:63" ht="12.75">
      <c r="A156" s="17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</row>
    <row r="157" spans="1:63" ht="12.75">
      <c r="A157" s="17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</row>
    <row r="158" spans="1:63" ht="12.75">
      <c r="A158" s="17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</row>
    <row r="159" spans="1:63" ht="12.75">
      <c r="A159" s="17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</row>
    <row r="160" spans="1:63" ht="12.75">
      <c r="A160" s="17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</row>
    <row r="161" spans="1:63" ht="12.75">
      <c r="A161" s="17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</row>
    <row r="162" spans="1:63" ht="12.75">
      <c r="A162" s="17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</row>
    <row r="163" spans="1:63" ht="12.75">
      <c r="A163" s="17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</row>
    <row r="164" spans="1:63" ht="12.75">
      <c r="A164" s="17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</row>
    <row r="165" spans="1:63" ht="12.75">
      <c r="A165" s="17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</row>
    <row r="166" spans="1:63" ht="12.75">
      <c r="A166" s="17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</row>
    <row r="167" spans="1:63" ht="12.75">
      <c r="A167" s="17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</row>
    <row r="168" spans="1:63" ht="12.75">
      <c r="A168" s="17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</row>
    <row r="169" spans="1:63" ht="12.75">
      <c r="A169" s="17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</row>
    <row r="170" spans="1:63" ht="12.75">
      <c r="A170" s="17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</row>
    <row r="171" spans="1:63" ht="12.75">
      <c r="A171" s="17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</row>
    <row r="172" spans="1:63" ht="12.75">
      <c r="A172" s="17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</row>
    <row r="173" spans="1:63" ht="12.75">
      <c r="A173" s="17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</row>
    <row r="174" spans="1:63" ht="12.75">
      <c r="A174" s="17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</row>
    <row r="175" spans="1:63" ht="12.75">
      <c r="A175" s="17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</row>
    <row r="176" spans="1:63" ht="12.75">
      <c r="A176" s="17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4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35.8515625" style="0" customWidth="1"/>
    <col min="3" max="4" width="13.8515625" style="0" bestFit="1" customWidth="1"/>
    <col min="5" max="5" width="14.421875" style="0" bestFit="1" customWidth="1"/>
    <col min="6" max="6" width="9.28125" style="0" bestFit="1" customWidth="1"/>
    <col min="8" max="8" width="9.8515625" style="0" bestFit="1" customWidth="1"/>
  </cols>
  <sheetData>
    <row r="3" spans="2:6" ht="12.75">
      <c r="B3" s="81"/>
      <c r="C3" s="81"/>
      <c r="D3" s="81"/>
      <c r="E3" s="81"/>
      <c r="F3" s="81"/>
    </row>
    <row r="4" spans="2:8" ht="12.75">
      <c r="B4" s="81" t="s">
        <v>57</v>
      </c>
      <c r="C4" s="81"/>
      <c r="D4" s="81"/>
      <c r="E4" s="81"/>
      <c r="F4" s="81"/>
      <c r="H4" s="100"/>
    </row>
    <row r="5" spans="2:8" ht="13.5" thickBot="1">
      <c r="B5" s="81"/>
      <c r="C5" s="93" t="s">
        <v>63</v>
      </c>
      <c r="D5" s="93" t="s">
        <v>67</v>
      </c>
      <c r="E5" s="84" t="s">
        <v>55</v>
      </c>
      <c r="F5" s="82" t="s">
        <v>56</v>
      </c>
      <c r="H5" s="101"/>
    </row>
    <row r="6" spans="2:8" ht="12.75">
      <c r="B6" s="85" t="s">
        <v>58</v>
      </c>
      <c r="C6" s="86">
        <f>SUM('Council Tax Monitor 14-15'!R11:R51)</f>
        <v>3351262277.7178</v>
      </c>
      <c r="D6" s="86">
        <f>SUM('Council Tax Monitor 14-15'!S11:S51)</f>
        <v>3417528531.9184</v>
      </c>
      <c r="E6" s="86">
        <f>D6-C6</f>
        <v>66266254.20059967</v>
      </c>
      <c r="F6" s="87">
        <f>E6/C6</f>
        <v>0.019773520754014753</v>
      </c>
      <c r="H6" s="99"/>
    </row>
    <row r="7" spans="2:8" ht="13.5" thickBot="1">
      <c r="B7" s="88" t="s">
        <v>59</v>
      </c>
      <c r="C7" s="89">
        <f>SUM('Council Tax Monitor 14-15'!H11:H51)</f>
        <v>2574317.15</v>
      </c>
      <c r="D7" s="89">
        <f>SUM('Council Tax Monitor 14-15'!I11:I51)</f>
        <v>2636088.61</v>
      </c>
      <c r="E7" s="89">
        <f>D7-C7</f>
        <v>61771.45999999996</v>
      </c>
      <c r="F7" s="90">
        <f>E7/C7</f>
        <v>0.02399527968028336</v>
      </c>
      <c r="H7" s="99"/>
    </row>
    <row r="8" spans="2:8" ht="13.5" thickBot="1">
      <c r="B8" s="107" t="s">
        <v>54</v>
      </c>
      <c r="C8" s="108">
        <f>C6/C7</f>
        <v>1301.8062975332314</v>
      </c>
      <c r="D8" s="108">
        <f>D6/D7</f>
        <v>1296.4391708814371</v>
      </c>
      <c r="E8" s="108">
        <f>D8-C8</f>
        <v>-5.367126651794251</v>
      </c>
      <c r="F8" s="109">
        <f>E8/C8</f>
        <v>-0.0041228304563930285</v>
      </c>
      <c r="H8" s="99"/>
    </row>
    <row r="9" spans="2:6" ht="12.75">
      <c r="B9" s="91"/>
      <c r="C9" s="83"/>
      <c r="D9" s="83"/>
      <c r="E9" s="83"/>
      <c r="F9" s="92"/>
    </row>
    <row r="10" spans="2:6" ht="12.75">
      <c r="B10" s="81" t="s">
        <v>60</v>
      </c>
      <c r="C10" s="83"/>
      <c r="D10" s="83"/>
      <c r="E10" s="83"/>
      <c r="F10" s="92"/>
    </row>
    <row r="11" spans="2:6" ht="13.5" thickBot="1">
      <c r="B11" s="81"/>
      <c r="C11" s="93" t="s">
        <v>63</v>
      </c>
      <c r="D11" s="93" t="s">
        <v>67</v>
      </c>
      <c r="E11" s="84" t="s">
        <v>55</v>
      </c>
      <c r="F11" s="82" t="s">
        <v>56</v>
      </c>
    </row>
    <row r="12" spans="2:8" ht="12.75">
      <c r="B12" s="85" t="s">
        <v>58</v>
      </c>
      <c r="C12" s="86">
        <f>SUM('Council Tax Monitor 14-15'!P11:P51)</f>
        <v>2572540096.055</v>
      </c>
      <c r="D12" s="86">
        <f>SUM('Council Tax Monitor 14-15'!Q11:Q51)</f>
        <v>2630665412.2063994</v>
      </c>
      <c r="E12" s="86">
        <f>D12-C12</f>
        <v>58125316.15139961</v>
      </c>
      <c r="F12" s="87">
        <f>E12/C12</f>
        <v>0.02259452291551646</v>
      </c>
      <c r="H12" s="99"/>
    </row>
    <row r="13" spans="2:8" ht="13.5" thickBot="1">
      <c r="B13" s="88" t="s">
        <v>59</v>
      </c>
      <c r="C13" s="89">
        <f>SUM('Council Tax Monitor 14-15'!H11:H51)</f>
        <v>2574317.15</v>
      </c>
      <c r="D13" s="89">
        <f>SUM('Council Tax Monitor 14-15'!I11:I51)</f>
        <v>2636088.61</v>
      </c>
      <c r="E13" s="89">
        <f>D13-C13</f>
        <v>61771.45999999996</v>
      </c>
      <c r="F13" s="90">
        <f>E13/C13</f>
        <v>0.02399527968028336</v>
      </c>
      <c r="H13" s="99"/>
    </row>
    <row r="14" spans="2:8" ht="13.5" thickBot="1">
      <c r="B14" s="107" t="s">
        <v>54</v>
      </c>
      <c r="C14" s="108">
        <f>C12/C13</f>
        <v>999.3096989059798</v>
      </c>
      <c r="D14" s="108">
        <f>D12/D13</f>
        <v>997.9427103576763</v>
      </c>
      <c r="E14" s="108">
        <f>D14-C14</f>
        <v>-1.366988548303425</v>
      </c>
      <c r="F14" s="109">
        <f>E14/C14</f>
        <v>-0.0013679328338351677</v>
      </c>
      <c r="H14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Portia Gushlow</dc:creator>
  <cp:keywords/>
  <dc:description/>
  <cp:lastModifiedBy>James Strother</cp:lastModifiedBy>
  <cp:lastPrinted>2012-03-09T12:26:48Z</cp:lastPrinted>
  <dcterms:created xsi:type="dcterms:W3CDTF">2011-02-09T16:28:59Z</dcterms:created>
  <dcterms:modified xsi:type="dcterms:W3CDTF">2014-03-12T14:09:24Z</dcterms:modified>
  <cp:category/>
  <cp:version/>
  <cp:contentType/>
  <cp:contentStatus/>
</cp:coreProperties>
</file>