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11640" activeTab="0"/>
  </bookViews>
  <sheets>
    <sheet name="AppA" sheetId="1" r:id="rId1"/>
    <sheet name="AppB" sheetId="2" r:id="rId2"/>
  </sheets>
  <definedNames/>
  <calcPr fullCalcOnLoad="1"/>
</workbook>
</file>

<file path=xl/sharedStrings.xml><?xml version="1.0" encoding="utf-8"?>
<sst xmlns="http://schemas.openxmlformats.org/spreadsheetml/2006/main" count="93" uniqueCount="80">
  <si>
    <t>Staff training/recruitment advertising</t>
  </si>
  <si>
    <t>Staff travel</t>
  </si>
  <si>
    <t>Supplies and service</t>
  </si>
  <si>
    <t>Research</t>
  </si>
  <si>
    <t>£000</t>
  </si>
  <si>
    <t>Core borough subscriptions</t>
  </si>
  <si>
    <t>TEC (inc TfL)</t>
  </si>
  <si>
    <t>Other Income</t>
  </si>
  <si>
    <t>Sales of publications</t>
  </si>
  <si>
    <t>TfL secretariat recharge</t>
  </si>
  <si>
    <t>Sales of Health Emergency badges</t>
  </si>
  <si>
    <t>Miscellaneous income</t>
  </si>
  <si>
    <t>Transfer from Reserves</t>
  </si>
  <si>
    <t>TfL</t>
  </si>
  <si>
    <t>ATOC</t>
  </si>
  <si>
    <t>Payments in respect of Concessionary Fares</t>
  </si>
  <si>
    <t>Freedom Pass survey and reissue costs</t>
  </si>
  <si>
    <t>TEC Trading Account Expenditure</t>
  </si>
  <si>
    <t>Payments to Adjudicators</t>
  </si>
  <si>
    <t>Payments to Northampton County Court</t>
  </si>
  <si>
    <t>Sub-Total</t>
  </si>
  <si>
    <t>Operating Expenditure</t>
  </si>
  <si>
    <t>Members</t>
  </si>
  <si>
    <t>Total Operating Expenditure</t>
  </si>
  <si>
    <t>Total Expenditure</t>
  </si>
  <si>
    <t>Borough contributions to TfL</t>
  </si>
  <si>
    <t>Borough contributions to ATOC</t>
  </si>
  <si>
    <t>Borough contributions to surveys/reissue costs</t>
  </si>
  <si>
    <t>TEC trading account income</t>
  </si>
  <si>
    <t>Borough other parking services</t>
  </si>
  <si>
    <t>Borough fixed parking costs</t>
  </si>
  <si>
    <t>Borough parking appeal charges</t>
  </si>
  <si>
    <t>GLA fixed parking costs</t>
  </si>
  <si>
    <t>GLA Congestion charging appeal income</t>
  </si>
  <si>
    <t>Northampton County Court Recharges</t>
  </si>
  <si>
    <t>Other Bus Operators</t>
  </si>
  <si>
    <t>Central Recharges</t>
  </si>
  <si>
    <t>TfL parking appeal charges</t>
  </si>
  <si>
    <t>TfL fixed parking costs</t>
  </si>
  <si>
    <t xml:space="preserve">Total Income Base Budget </t>
  </si>
  <si>
    <t>Freedom Pass Administration</t>
  </si>
  <si>
    <t>Taxicard Administration</t>
  </si>
  <si>
    <t>Borough contributions to taxicard administration</t>
  </si>
  <si>
    <t>Borough contributions to freedom pass administration</t>
  </si>
  <si>
    <t>TfL Contribution to taxicard administration</t>
  </si>
  <si>
    <t>Lorry Control Administration</t>
  </si>
  <si>
    <t>Joint Committee</t>
  </si>
  <si>
    <t>Revised</t>
  </si>
  <si>
    <t>Variance</t>
  </si>
  <si>
    <t>Appendix B</t>
  </si>
  <si>
    <t>Appendix A</t>
  </si>
  <si>
    <t>Other Salary Commitments</t>
  </si>
  <si>
    <t>Officers - non-operational staffing</t>
  </si>
  <si>
    <t>Health Emergency Badge</t>
  </si>
  <si>
    <t>Borough contributions to Other Bus Operators</t>
  </si>
  <si>
    <t>Lorry Control PCNs</t>
  </si>
  <si>
    <t>Provision for freedom pass 2015 issue</t>
  </si>
  <si>
    <t xml:space="preserve">Investment income </t>
  </si>
  <si>
    <t>Income from lost/faulty freedom passes</t>
  </si>
  <si>
    <t>Maternity provision</t>
  </si>
  <si>
    <t>2015/16</t>
  </si>
  <si>
    <t>City Fleet Taxicard contract</t>
  </si>
  <si>
    <t>Parking managed Services variable contract costs</t>
  </si>
  <si>
    <t>Income from lost/faulty taxicard passes</t>
  </si>
  <si>
    <t>Borough contributions to Taxicard trips</t>
  </si>
  <si>
    <t>TfL contribution to Taxicard trips</t>
  </si>
  <si>
    <t>IT system developments</t>
  </si>
  <si>
    <t>London Tribunals Administration</t>
  </si>
  <si>
    <t xml:space="preserve"> TEC Provisional Outturn Expenditure 2015/16</t>
  </si>
  <si>
    <t>TEC Provisional Outturn Income 2015/16</t>
  </si>
  <si>
    <t>Budget</t>
  </si>
  <si>
    <t>Provisional</t>
  </si>
  <si>
    <t>Outturn</t>
  </si>
  <si>
    <t>Other Expenditure</t>
  </si>
  <si>
    <t>Northgate fixed contract costs</t>
  </si>
  <si>
    <t>Interest on late payments to TfL</t>
  </si>
  <si>
    <t>Borough contributions towards interest on late payments to TfL</t>
  </si>
  <si>
    <t>Reimbursement of PCN income to boroughs</t>
  </si>
  <si>
    <t>PCN income collected</t>
  </si>
  <si>
    <t>Reduction in bad debt provision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</si>
</sst>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3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 quotePrefix="1">
      <alignment horizontal="center"/>
    </xf>
    <xf numFmtId="3" fontId="1" fillId="0" borderId="15" xfId="0" applyNumberFormat="1" applyFont="1" applyFill="1" applyBorder="1" applyAlignment="1" quotePrefix="1">
      <alignment horizontal="center"/>
    </xf>
    <xf numFmtId="0" fontId="1" fillId="0" borderId="0" xfId="0" applyFont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3" fontId="0" fillId="0" borderId="0" xfId="0" applyNumberFormat="1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 quotePrefix="1">
      <alignment horizontal="center" vertical="top" wrapText="1"/>
    </xf>
    <xf numFmtId="3" fontId="1" fillId="0" borderId="21" xfId="0" applyNumberFormat="1" applyFont="1" applyFill="1" applyBorder="1" applyAlignment="1" quotePrefix="1">
      <alignment horizontal="center" vertical="top" wrapText="1"/>
    </xf>
    <xf numFmtId="3" fontId="1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9"/>
  <sheetViews>
    <sheetView tabSelected="1" zoomScalePageLayoutView="0" workbookViewId="0" topLeftCell="A20">
      <selection activeCell="A48" sqref="A48"/>
    </sheetView>
  </sheetViews>
  <sheetFormatPr defaultColWidth="9.140625" defaultRowHeight="12.75"/>
  <cols>
    <col min="1" max="1" width="60.421875" style="5" customWidth="1"/>
    <col min="2" max="3" width="12.57421875" style="4" customWidth="1"/>
    <col min="4" max="4" width="13.421875" style="6" customWidth="1"/>
    <col min="6" max="6" width="65.57421875" style="6" customWidth="1"/>
    <col min="7" max="9" width="9.140625" style="6" customWidth="1"/>
    <col min="11" max="11" width="9.28125" style="0" customWidth="1"/>
  </cols>
  <sheetData>
    <row r="3" spans="1:4" ht="15">
      <c r="A3" s="61" t="s">
        <v>68</v>
      </c>
      <c r="D3" s="43" t="s">
        <v>50</v>
      </c>
    </row>
    <row r="4" ht="15" thickBot="1">
      <c r="A4" s="2"/>
    </row>
    <row r="5" spans="1:4" ht="15">
      <c r="A5" s="17"/>
      <c r="B5" s="64" t="s">
        <v>47</v>
      </c>
      <c r="C5" s="57"/>
      <c r="D5" s="65"/>
    </row>
    <row r="6" spans="1:4" ht="15">
      <c r="A6" s="13"/>
      <c r="B6" s="66" t="s">
        <v>70</v>
      </c>
      <c r="C6" s="62" t="s">
        <v>71</v>
      </c>
      <c r="D6" s="63"/>
    </row>
    <row r="7" spans="1:4" ht="15">
      <c r="A7" s="13"/>
      <c r="B7" s="67" t="s">
        <v>60</v>
      </c>
      <c r="C7" s="62" t="s">
        <v>72</v>
      </c>
      <c r="D7" s="40" t="s">
        <v>48</v>
      </c>
    </row>
    <row r="8" spans="1:4" ht="15.75" thickBot="1">
      <c r="A8" s="21"/>
      <c r="B8" s="68" t="s">
        <v>4</v>
      </c>
      <c r="C8" s="41" t="s">
        <v>4</v>
      </c>
      <c r="D8" s="42" t="s">
        <v>4</v>
      </c>
    </row>
    <row r="9" spans="1:4" ht="15">
      <c r="A9" s="18" t="s">
        <v>15</v>
      </c>
      <c r="B9" s="16"/>
      <c r="C9" s="16"/>
      <c r="D9" s="27"/>
    </row>
    <row r="10" spans="1:4" ht="14.25">
      <c r="A10" s="13" t="s">
        <v>13</v>
      </c>
      <c r="B10" s="16">
        <v>327922</v>
      </c>
      <c r="C10" s="16">
        <v>327922</v>
      </c>
      <c r="D10" s="16">
        <f>C10-B10</f>
        <v>0</v>
      </c>
    </row>
    <row r="11" spans="1:4" ht="14.25">
      <c r="A11" s="13" t="s">
        <v>14</v>
      </c>
      <c r="B11" s="16">
        <v>21334</v>
      </c>
      <c r="C11" s="16">
        <v>21334</v>
      </c>
      <c r="D11" s="16">
        <f aca="true" t="shared" si="0" ref="D11:D18">C11-B11</f>
        <v>0</v>
      </c>
    </row>
    <row r="12" spans="1:4" ht="14.25">
      <c r="A12" s="13" t="s">
        <v>35</v>
      </c>
      <c r="B12" s="16">
        <v>2200</v>
      </c>
      <c r="C12" s="16">
        <v>1502</v>
      </c>
      <c r="D12" s="16">
        <f t="shared" si="0"/>
        <v>-698</v>
      </c>
    </row>
    <row r="13" spans="1:4" ht="14.25">
      <c r="A13" s="13" t="s">
        <v>16</v>
      </c>
      <c r="B13" s="16">
        <v>1518</v>
      </c>
      <c r="C13" s="16">
        <v>1431</v>
      </c>
      <c r="D13" s="16">
        <f t="shared" si="0"/>
        <v>-87</v>
      </c>
    </row>
    <row r="14" spans="1:4" ht="14.25">
      <c r="A14" s="13" t="s">
        <v>56</v>
      </c>
      <c r="B14" s="16">
        <v>0</v>
      </c>
      <c r="C14" s="16">
        <v>193</v>
      </c>
      <c r="D14" s="16">
        <f t="shared" si="0"/>
        <v>193</v>
      </c>
    </row>
    <row r="15" spans="1:6" ht="14.25">
      <c r="A15" s="13" t="s">
        <v>40</v>
      </c>
      <c r="B15" s="16">
        <v>372</v>
      </c>
      <c r="C15" s="16">
        <v>377</v>
      </c>
      <c r="D15" s="16">
        <f t="shared" si="0"/>
        <v>5</v>
      </c>
      <c r="E15" s="6"/>
      <c r="F15" s="58"/>
    </row>
    <row r="16" spans="1:4" ht="14.25">
      <c r="A16" s="13" t="s">
        <v>61</v>
      </c>
      <c r="B16" s="16">
        <f>11498+787</f>
        <v>12285</v>
      </c>
      <c r="C16" s="16">
        <v>10980</v>
      </c>
      <c r="D16" s="16">
        <f t="shared" si="0"/>
        <v>-1305</v>
      </c>
    </row>
    <row r="17" spans="1:6" ht="14.25">
      <c r="A17" s="13" t="s">
        <v>41</v>
      </c>
      <c r="B17" s="16">
        <v>479</v>
      </c>
      <c r="C17" s="16">
        <v>514</v>
      </c>
      <c r="D17" s="16">
        <f t="shared" si="0"/>
        <v>35</v>
      </c>
      <c r="E17" s="6"/>
      <c r="F17" s="58"/>
    </row>
    <row r="18" spans="1:6" ht="14.25">
      <c r="A18" s="13" t="s">
        <v>75</v>
      </c>
      <c r="B18" s="16">
        <v>0</v>
      </c>
      <c r="C18" s="16">
        <v>21</v>
      </c>
      <c r="D18" s="16">
        <f t="shared" si="0"/>
        <v>21</v>
      </c>
      <c r="E18" s="6"/>
      <c r="F18" s="58"/>
    </row>
    <row r="19" spans="1:4" ht="15">
      <c r="A19" s="13"/>
      <c r="B19" s="48">
        <f>SUM(B10:B18)</f>
        <v>366110</v>
      </c>
      <c r="C19" s="48">
        <f>SUM(C10:C18)</f>
        <v>364274</v>
      </c>
      <c r="D19" s="48">
        <f>SUM(D10:D18)</f>
        <v>-1836</v>
      </c>
    </row>
    <row r="20" spans="1:4" ht="14.25">
      <c r="A20" s="13"/>
      <c r="B20" s="16"/>
      <c r="C20" s="16"/>
      <c r="D20" s="16"/>
    </row>
    <row r="21" spans="1:4" ht="15">
      <c r="A21" s="19" t="s">
        <v>17</v>
      </c>
      <c r="B21" s="16"/>
      <c r="C21" s="16"/>
      <c r="D21" s="16"/>
    </row>
    <row r="22" spans="1:8" ht="14.25">
      <c r="A22" s="13" t="s">
        <v>18</v>
      </c>
      <c r="B22" s="16">
        <v>1497</v>
      </c>
      <c r="C22" s="16">
        <v>1240</v>
      </c>
      <c r="D22" s="16">
        <f aca="true" t="shared" si="1" ref="D22:D27">C22-B22</f>
        <v>-257</v>
      </c>
      <c r="G22" s="45"/>
      <c r="H22" s="45"/>
    </row>
    <row r="23" spans="1:8" ht="14.25">
      <c r="A23" s="49" t="s">
        <v>62</v>
      </c>
      <c r="B23" s="16">
        <v>1072</v>
      </c>
      <c r="C23" s="16">
        <v>739</v>
      </c>
      <c r="D23" s="16">
        <f t="shared" si="1"/>
        <v>-333</v>
      </c>
      <c r="G23" s="45"/>
      <c r="H23" s="45"/>
    </row>
    <row r="24" spans="1:4" ht="14.25">
      <c r="A24" s="13" t="s">
        <v>19</v>
      </c>
      <c r="B24" s="16">
        <v>4000</v>
      </c>
      <c r="C24" s="16">
        <v>2670</v>
      </c>
      <c r="D24" s="16">
        <f t="shared" si="1"/>
        <v>-1330</v>
      </c>
    </row>
    <row r="25" spans="1:6" ht="14.25">
      <c r="A25" s="13" t="s">
        <v>45</v>
      </c>
      <c r="B25" s="16">
        <v>542</v>
      </c>
      <c r="C25" s="16">
        <v>601</v>
      </c>
      <c r="D25" s="16">
        <f t="shared" si="1"/>
        <v>59</v>
      </c>
      <c r="E25" s="6"/>
      <c r="F25" s="58"/>
    </row>
    <row r="26" spans="1:8" ht="14.25">
      <c r="A26" s="13" t="s">
        <v>67</v>
      </c>
      <c r="B26" s="16">
        <v>2822</v>
      </c>
      <c r="C26" s="16">
        <v>2851</v>
      </c>
      <c r="D26" s="16">
        <f t="shared" si="1"/>
        <v>29</v>
      </c>
      <c r="E26" s="6"/>
      <c r="F26" s="59"/>
      <c r="G26" s="45"/>
      <c r="H26" s="45"/>
    </row>
    <row r="27" spans="1:6" ht="14.25">
      <c r="A27" s="13" t="s">
        <v>53</v>
      </c>
      <c r="B27" s="16">
        <v>43</v>
      </c>
      <c r="C27" s="16">
        <v>31</v>
      </c>
      <c r="D27" s="16">
        <f t="shared" si="1"/>
        <v>-12</v>
      </c>
      <c r="E27" s="6"/>
      <c r="F27" s="58"/>
    </row>
    <row r="28" spans="1:8" ht="15">
      <c r="A28" s="13"/>
      <c r="B28" s="48">
        <f>SUM(B22:B27)</f>
        <v>9976</v>
      </c>
      <c r="C28" s="48">
        <f>SUM(C22:C27)</f>
        <v>8132</v>
      </c>
      <c r="D28" s="48">
        <f>SUM(D22:D27)</f>
        <v>-1844</v>
      </c>
      <c r="H28" s="45"/>
    </row>
    <row r="29" spans="1:4" ht="15" thickBot="1">
      <c r="A29" s="13"/>
      <c r="B29" s="16"/>
      <c r="C29" s="16"/>
      <c r="D29" s="16"/>
    </row>
    <row r="30" spans="1:6" ht="15.75" thickBot="1">
      <c r="A30" s="24" t="s">
        <v>20</v>
      </c>
      <c r="B30" s="25">
        <f>B28+B19</f>
        <v>376086</v>
      </c>
      <c r="C30" s="50">
        <f>C28+C19</f>
        <v>372406</v>
      </c>
      <c r="D30" s="25">
        <f>D28+D19</f>
        <v>-3680</v>
      </c>
      <c r="E30" s="44"/>
      <c r="F30" s="47"/>
    </row>
    <row r="31" spans="1:4" ht="15">
      <c r="A31" s="19"/>
      <c r="B31" s="16"/>
      <c r="C31" s="35"/>
      <c r="D31" s="56"/>
    </row>
    <row r="32" spans="1:4" ht="15">
      <c r="A32" s="19" t="s">
        <v>21</v>
      </c>
      <c r="B32" s="22"/>
      <c r="C32" s="22"/>
      <c r="D32" s="51"/>
    </row>
    <row r="33" spans="1:4" ht="14.25">
      <c r="A33" s="13"/>
      <c r="B33" s="16"/>
      <c r="C33" s="16"/>
      <c r="D33" s="9"/>
    </row>
    <row r="34" spans="1:4" ht="15">
      <c r="A34" s="19" t="s">
        <v>51</v>
      </c>
      <c r="B34" s="16"/>
      <c r="C34" s="16"/>
      <c r="D34" s="9"/>
    </row>
    <row r="35" spans="1:6" ht="14.25">
      <c r="A35" s="13" t="s">
        <v>52</v>
      </c>
      <c r="B35" s="16">
        <v>575</v>
      </c>
      <c r="C35" s="16">
        <v>564</v>
      </c>
      <c r="D35" s="9">
        <f>C35-B35</f>
        <v>-11</v>
      </c>
      <c r="F35" s="58"/>
    </row>
    <row r="36" spans="1:4" ht="14.25">
      <c r="A36" s="13" t="s">
        <v>22</v>
      </c>
      <c r="B36" s="16">
        <v>19</v>
      </c>
      <c r="C36" s="16">
        <v>18</v>
      </c>
      <c r="D36" s="9">
        <f>C36-B36</f>
        <v>-1</v>
      </c>
    </row>
    <row r="37" spans="1:4" s="6" customFormat="1" ht="14.25">
      <c r="A37" s="13" t="s">
        <v>59</v>
      </c>
      <c r="B37" s="16">
        <v>30</v>
      </c>
      <c r="C37" s="16">
        <v>0</v>
      </c>
      <c r="D37" s="9">
        <f>C37-B37</f>
        <v>-30</v>
      </c>
    </row>
    <row r="38" spans="1:4" ht="15">
      <c r="A38" s="13"/>
      <c r="B38" s="48">
        <f>SUM(B35:B37)</f>
        <v>624</v>
      </c>
      <c r="C38" s="48">
        <f>SUM(C35:C37)</f>
        <v>582</v>
      </c>
      <c r="D38" s="52">
        <f>SUM(D35:D37)</f>
        <v>-42</v>
      </c>
    </row>
    <row r="39" spans="1:4" ht="14.25">
      <c r="A39" s="13"/>
      <c r="B39" s="16"/>
      <c r="C39" s="16"/>
      <c r="D39" s="9"/>
    </row>
    <row r="40" spans="1:4" ht="14.25">
      <c r="A40" s="13"/>
      <c r="B40" s="16"/>
      <c r="C40" s="16"/>
      <c r="D40" s="55"/>
    </row>
    <row r="41" spans="1:4" ht="15">
      <c r="A41" s="71" t="s">
        <v>73</v>
      </c>
      <c r="B41" s="16"/>
      <c r="C41" s="16"/>
      <c r="D41" s="55"/>
    </row>
    <row r="42" spans="1:4" ht="14.25">
      <c r="A42" s="20" t="s">
        <v>0</v>
      </c>
      <c r="B42" s="23">
        <v>0</v>
      </c>
      <c r="C42" s="23">
        <v>0</v>
      </c>
      <c r="D42" s="9">
        <f aca="true" t="shared" si="2" ref="D42:D48">C42-B42</f>
        <v>0</v>
      </c>
    </row>
    <row r="43" spans="1:4" ht="14.25">
      <c r="A43" s="20" t="s">
        <v>1</v>
      </c>
      <c r="B43" s="23">
        <v>0</v>
      </c>
      <c r="C43" s="23">
        <v>2</v>
      </c>
      <c r="D43" s="9">
        <f t="shared" si="2"/>
        <v>2</v>
      </c>
    </row>
    <row r="44" spans="1:4" ht="14.25">
      <c r="A44" s="20" t="s">
        <v>74</v>
      </c>
      <c r="B44" s="23">
        <v>0</v>
      </c>
      <c r="C44" s="23">
        <v>66</v>
      </c>
      <c r="D44" s="9">
        <f t="shared" si="2"/>
        <v>66</v>
      </c>
    </row>
    <row r="45" spans="1:4" ht="14.25">
      <c r="A45" s="20" t="s">
        <v>77</v>
      </c>
      <c r="B45" s="23">
        <v>0</v>
      </c>
      <c r="C45" s="23">
        <v>3</v>
      </c>
      <c r="D45" s="9">
        <f t="shared" si="2"/>
        <v>3</v>
      </c>
    </row>
    <row r="46" spans="1:4" ht="14.25">
      <c r="A46" s="20" t="s">
        <v>66</v>
      </c>
      <c r="B46" s="23">
        <v>114</v>
      </c>
      <c r="C46" s="23">
        <v>198</v>
      </c>
      <c r="D46" s="9">
        <f t="shared" si="2"/>
        <v>84</v>
      </c>
    </row>
    <row r="47" spans="1:4" ht="14.25">
      <c r="A47" s="20" t="s">
        <v>2</v>
      </c>
      <c r="B47" s="23">
        <v>18</v>
      </c>
      <c r="C47" s="23">
        <v>45</v>
      </c>
      <c r="D47" s="9">
        <f t="shared" si="2"/>
        <v>27</v>
      </c>
    </row>
    <row r="48" spans="1:4" ht="14.25">
      <c r="A48" s="20" t="s">
        <v>3</v>
      </c>
      <c r="B48" s="23">
        <v>40</v>
      </c>
      <c r="C48" s="23">
        <v>37</v>
      </c>
      <c r="D48" s="9">
        <f t="shared" si="2"/>
        <v>-3</v>
      </c>
    </row>
    <row r="49" spans="1:4" ht="15">
      <c r="A49" s="20"/>
      <c r="B49" s="48">
        <f>SUM(B42:B48)</f>
        <v>172</v>
      </c>
      <c r="C49" s="48">
        <f>SUM(C42:C48)</f>
        <v>351</v>
      </c>
      <c r="D49" s="52">
        <f>SUM(D42:D48)</f>
        <v>179</v>
      </c>
    </row>
    <row r="50" spans="1:4" ht="15" thickBot="1">
      <c r="A50" s="13"/>
      <c r="B50" s="16"/>
      <c r="C50" s="16"/>
      <c r="D50" s="9"/>
    </row>
    <row r="51" spans="1:4" ht="15.75" thickBot="1">
      <c r="A51" s="24" t="s">
        <v>23</v>
      </c>
      <c r="B51" s="31">
        <f>B49+B38</f>
        <v>796</v>
      </c>
      <c r="C51" s="31">
        <f>C49+C38</f>
        <v>933</v>
      </c>
      <c r="D51" s="53">
        <f>D49+D38</f>
        <v>137</v>
      </c>
    </row>
    <row r="52" spans="1:4" ht="15.75" thickBot="1">
      <c r="A52" s="19"/>
      <c r="B52" s="48"/>
      <c r="C52" s="48"/>
      <c r="D52" s="52"/>
    </row>
    <row r="53" spans="1:6" ht="15.75" thickBot="1">
      <c r="A53" s="29" t="s">
        <v>36</v>
      </c>
      <c r="B53" s="31">
        <v>50</v>
      </c>
      <c r="C53" s="31">
        <v>61</v>
      </c>
      <c r="D53" s="31">
        <f>C53-B53</f>
        <v>11</v>
      </c>
      <c r="F53" s="60"/>
    </row>
    <row r="54" spans="1:4" ht="15.75" thickBot="1">
      <c r="A54" s="19"/>
      <c r="B54" s="48"/>
      <c r="C54" s="69"/>
      <c r="D54" s="52"/>
    </row>
    <row r="55" spans="1:4" ht="15.75" thickBot="1">
      <c r="A55" s="24" t="s">
        <v>24</v>
      </c>
      <c r="B55" s="31">
        <f>B53+B51+B30</f>
        <v>376932</v>
      </c>
      <c r="C55" s="54">
        <f>C30+C51+C53</f>
        <v>373400</v>
      </c>
      <c r="D55" s="31">
        <f>D53+D51+D30</f>
        <v>-3532</v>
      </c>
    </row>
    <row r="57" ht="14.25">
      <c r="A57" s="3"/>
    </row>
    <row r="59" spans="2:3" ht="15">
      <c r="B59" s="8"/>
      <c r="C59" s="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1"/>
  <sheetViews>
    <sheetView zoomScalePageLayoutView="0" workbookViewId="0" topLeftCell="A26">
      <selection activeCell="D50" sqref="D50"/>
    </sheetView>
  </sheetViews>
  <sheetFormatPr defaultColWidth="9.140625" defaultRowHeight="12.75"/>
  <cols>
    <col min="1" max="1" width="60.7109375" style="0" bestFit="1" customWidth="1"/>
    <col min="2" max="3" width="12.28125" style="0" customWidth="1"/>
    <col min="4" max="4" width="13.7109375" style="3" customWidth="1"/>
    <col min="6" max="10" width="9.140625" style="6" customWidth="1"/>
  </cols>
  <sheetData>
    <row r="3" spans="1:4" ht="15">
      <c r="A3" s="61" t="s">
        <v>69</v>
      </c>
      <c r="D3" s="43" t="s">
        <v>49</v>
      </c>
    </row>
    <row r="4" ht="15">
      <c r="A4" s="7"/>
    </row>
    <row r="5" ht="15" thickBot="1"/>
    <row r="6" spans="1:4" ht="15">
      <c r="A6" s="26"/>
      <c r="B6" s="64" t="s">
        <v>47</v>
      </c>
      <c r="C6" s="57"/>
      <c r="D6" s="65"/>
    </row>
    <row r="7" spans="1:4" ht="15">
      <c r="A7" s="39"/>
      <c r="B7" s="66" t="s">
        <v>70</v>
      </c>
      <c r="C7" s="62" t="s">
        <v>71</v>
      </c>
      <c r="D7" s="63"/>
    </row>
    <row r="8" spans="1:4" ht="15">
      <c r="A8" s="39"/>
      <c r="B8" s="67" t="s">
        <v>60</v>
      </c>
      <c r="C8" s="62" t="s">
        <v>72</v>
      </c>
      <c r="D8" s="40" t="s">
        <v>48</v>
      </c>
    </row>
    <row r="9" spans="1:4" ht="15.75" thickBot="1">
      <c r="A9" s="11"/>
      <c r="B9" s="68" t="s">
        <v>4</v>
      </c>
      <c r="C9" s="41" t="s">
        <v>4</v>
      </c>
      <c r="D9" s="42" t="s">
        <v>4</v>
      </c>
    </row>
    <row r="10" spans="1:4" ht="14.25">
      <c r="A10" s="36"/>
      <c r="B10" s="35"/>
      <c r="C10" s="35"/>
      <c r="D10" s="13"/>
    </row>
    <row r="11" spans="1:4" ht="14.25">
      <c r="A11" s="20" t="s">
        <v>25</v>
      </c>
      <c r="B11" s="16">
        <v>327922</v>
      </c>
      <c r="C11" s="16">
        <v>327922</v>
      </c>
      <c r="D11" s="16">
        <f>B11-C11</f>
        <v>0</v>
      </c>
    </row>
    <row r="12" spans="1:4" ht="14.25">
      <c r="A12" s="20" t="s">
        <v>26</v>
      </c>
      <c r="B12" s="16">
        <v>21334</v>
      </c>
      <c r="C12" s="16">
        <v>21334</v>
      </c>
      <c r="D12" s="16">
        <f aca="true" t="shared" si="0" ref="D12:D22">B12-C12</f>
        <v>0</v>
      </c>
    </row>
    <row r="13" spans="1:4" ht="14.25">
      <c r="A13" s="20" t="s">
        <v>54</v>
      </c>
      <c r="B13" s="16">
        <v>2200</v>
      </c>
      <c r="C13" s="16">
        <v>2200</v>
      </c>
      <c r="D13" s="16">
        <f t="shared" si="0"/>
        <v>0</v>
      </c>
    </row>
    <row r="14" spans="1:4" ht="14.25">
      <c r="A14" s="13" t="s">
        <v>27</v>
      </c>
      <c r="B14" s="16">
        <v>1375</v>
      </c>
      <c r="C14" s="16">
        <v>1375</v>
      </c>
      <c r="D14" s="16">
        <f t="shared" si="0"/>
        <v>0</v>
      </c>
    </row>
    <row r="15" spans="1:4" ht="14.25">
      <c r="A15" s="13" t="s">
        <v>43</v>
      </c>
      <c r="B15" s="16">
        <v>286</v>
      </c>
      <c r="C15" s="16">
        <v>286</v>
      </c>
      <c r="D15" s="16">
        <f t="shared" si="0"/>
        <v>0</v>
      </c>
    </row>
    <row r="16" spans="1:4" ht="14.25">
      <c r="A16" s="49" t="s">
        <v>58</v>
      </c>
      <c r="B16" s="16">
        <v>500</v>
      </c>
      <c r="C16" s="16">
        <v>670</v>
      </c>
      <c r="D16" s="16">
        <f t="shared" si="0"/>
        <v>-170</v>
      </c>
    </row>
    <row r="17" spans="1:4" ht="14.25">
      <c r="A17" s="49" t="s">
        <v>63</v>
      </c>
      <c r="B17" s="16">
        <v>36</v>
      </c>
      <c r="C17" s="16">
        <v>7</v>
      </c>
      <c r="D17" s="16">
        <f t="shared" si="0"/>
        <v>29</v>
      </c>
    </row>
    <row r="18" spans="1:4" ht="14.25">
      <c r="A18" s="13" t="s">
        <v>64</v>
      </c>
      <c r="B18" s="16">
        <f>1727+931</f>
        <v>2658</v>
      </c>
      <c r="C18" s="16">
        <v>1601</v>
      </c>
      <c r="D18" s="16">
        <f t="shared" si="0"/>
        <v>1057</v>
      </c>
    </row>
    <row r="19" spans="1:6" ht="14.25">
      <c r="A19" s="14" t="s">
        <v>65</v>
      </c>
      <c r="B19" s="16">
        <f>9771-144</f>
        <v>9627</v>
      </c>
      <c r="C19" s="16">
        <v>9379</v>
      </c>
      <c r="D19" s="16">
        <f t="shared" si="0"/>
        <v>248</v>
      </c>
      <c r="F19" s="45"/>
    </row>
    <row r="20" spans="1:4" ht="14.25">
      <c r="A20" s="13" t="s">
        <v>42</v>
      </c>
      <c r="B20" s="15">
        <v>338</v>
      </c>
      <c r="C20" s="15">
        <v>338</v>
      </c>
      <c r="D20" s="16">
        <f t="shared" si="0"/>
        <v>0</v>
      </c>
    </row>
    <row r="21" spans="1:4" ht="14.25">
      <c r="A21" s="10" t="s">
        <v>44</v>
      </c>
      <c r="B21" s="15">
        <v>105</v>
      </c>
      <c r="C21" s="15">
        <v>105</v>
      </c>
      <c r="D21" s="16">
        <f t="shared" si="0"/>
        <v>0</v>
      </c>
    </row>
    <row r="22" spans="1:10" s="73" customFormat="1" ht="14.25">
      <c r="A22" s="13" t="s">
        <v>76</v>
      </c>
      <c r="B22" s="15">
        <v>0</v>
      </c>
      <c r="C22" s="15">
        <v>21</v>
      </c>
      <c r="D22" s="16">
        <f t="shared" si="0"/>
        <v>-21</v>
      </c>
      <c r="F22" s="60"/>
      <c r="G22" s="60"/>
      <c r="H22" s="60"/>
      <c r="I22" s="60"/>
      <c r="J22" s="60"/>
    </row>
    <row r="23" spans="1:4" ht="15">
      <c r="A23" s="13"/>
      <c r="B23" s="48">
        <f>SUM(B11:B22)</f>
        <v>366381</v>
      </c>
      <c r="C23" s="48">
        <f>SUM(C11:C22)</f>
        <v>365238</v>
      </c>
      <c r="D23" s="48">
        <f>SUM(D11:D22)</f>
        <v>1143</v>
      </c>
    </row>
    <row r="24" spans="1:4" ht="14.25">
      <c r="A24" s="13"/>
      <c r="B24" s="16"/>
      <c r="C24" s="16"/>
      <c r="D24" s="16"/>
    </row>
    <row r="25" spans="1:4" ht="15">
      <c r="A25" s="28" t="s">
        <v>28</v>
      </c>
      <c r="B25" s="16"/>
      <c r="C25" s="16"/>
      <c r="D25" s="16"/>
    </row>
    <row r="26" spans="1:4" ht="14.25">
      <c r="A26" s="14" t="s">
        <v>55</v>
      </c>
      <c r="B26" s="15">
        <v>550</v>
      </c>
      <c r="C26" s="16">
        <v>1025</v>
      </c>
      <c r="D26" s="16">
        <f aca="true" t="shared" si="1" ref="D26:D34">B26-C26</f>
        <v>-475</v>
      </c>
    </row>
    <row r="27" spans="1:7" ht="14.25">
      <c r="A27" s="14" t="s">
        <v>31</v>
      </c>
      <c r="B27" s="15">
        <v>2070</v>
      </c>
      <c r="C27" s="16">
        <v>1217</v>
      </c>
      <c r="D27" s="16">
        <f t="shared" si="1"/>
        <v>853</v>
      </c>
      <c r="G27" s="45"/>
    </row>
    <row r="28" spans="1:7" ht="14.25">
      <c r="A28" s="14" t="s">
        <v>37</v>
      </c>
      <c r="B28" s="15">
        <v>250</v>
      </c>
      <c r="C28" s="16">
        <v>124</v>
      </c>
      <c r="D28" s="16">
        <f t="shared" si="1"/>
        <v>126</v>
      </c>
      <c r="F28" s="45"/>
      <c r="G28" s="45"/>
    </row>
    <row r="29" spans="1:8" ht="14.25">
      <c r="A29" s="14" t="s">
        <v>33</v>
      </c>
      <c r="B29" s="15">
        <v>208</v>
      </c>
      <c r="C29" s="16">
        <v>288</v>
      </c>
      <c r="D29" s="16">
        <f t="shared" si="1"/>
        <v>-80</v>
      </c>
      <c r="G29" s="45"/>
      <c r="H29" s="45"/>
    </row>
    <row r="30" spans="1:8" ht="14.25">
      <c r="A30" s="13" t="s">
        <v>30</v>
      </c>
      <c r="B30" s="16">
        <v>1910</v>
      </c>
      <c r="C30" s="16">
        <v>1980</v>
      </c>
      <c r="D30" s="16">
        <f t="shared" si="1"/>
        <v>-70</v>
      </c>
      <c r="H30" s="45"/>
    </row>
    <row r="31" spans="1:8" ht="14.25">
      <c r="A31" s="13" t="s">
        <v>38</v>
      </c>
      <c r="B31" s="16">
        <v>250</v>
      </c>
      <c r="C31" s="16">
        <v>248</v>
      </c>
      <c r="D31" s="16">
        <f t="shared" si="1"/>
        <v>2</v>
      </c>
      <c r="H31" s="45"/>
    </row>
    <row r="32" spans="1:8" ht="14.25">
      <c r="A32" s="13" t="s">
        <v>32</v>
      </c>
      <c r="B32" s="16">
        <v>493</v>
      </c>
      <c r="C32" s="16">
        <v>479</v>
      </c>
      <c r="D32" s="16">
        <f t="shared" si="1"/>
        <v>14</v>
      </c>
      <c r="H32" s="45"/>
    </row>
    <row r="33" spans="1:7" ht="14.25">
      <c r="A33" s="10" t="s">
        <v>29</v>
      </c>
      <c r="B33" s="15">
        <v>582</v>
      </c>
      <c r="C33" s="16">
        <v>560</v>
      </c>
      <c r="D33" s="16">
        <f t="shared" si="1"/>
        <v>22</v>
      </c>
      <c r="G33" s="45"/>
    </row>
    <row r="34" spans="1:4" ht="14.25">
      <c r="A34" s="10" t="s">
        <v>34</v>
      </c>
      <c r="B34" s="15">
        <v>4000</v>
      </c>
      <c r="C34" s="16">
        <v>2680</v>
      </c>
      <c r="D34" s="16">
        <f t="shared" si="1"/>
        <v>1320</v>
      </c>
    </row>
    <row r="35" spans="1:4" ht="15">
      <c r="A35" s="13"/>
      <c r="B35" s="48">
        <f>SUM(B26:B34)</f>
        <v>10313</v>
      </c>
      <c r="C35" s="48">
        <f>SUM(C26:C34)</f>
        <v>8601</v>
      </c>
      <c r="D35" s="48">
        <f>SUM(D26:D34)</f>
        <v>1712</v>
      </c>
    </row>
    <row r="36" spans="1:7" ht="15" thickBot="1">
      <c r="A36" s="21"/>
      <c r="B36" s="27"/>
      <c r="C36" s="27"/>
      <c r="D36" s="27"/>
      <c r="G36" s="45"/>
    </row>
    <row r="37" spans="1:4" ht="15.75" thickBot="1">
      <c r="A37" s="30" t="s">
        <v>20</v>
      </c>
      <c r="B37" s="31">
        <f>B35+B23</f>
        <v>376694</v>
      </c>
      <c r="C37" s="31">
        <f>C35+C23</f>
        <v>373839</v>
      </c>
      <c r="D37" s="31">
        <f>D35+D23</f>
        <v>2855</v>
      </c>
    </row>
    <row r="38" spans="1:4" ht="14.25">
      <c r="A38" s="13"/>
      <c r="B38" s="16"/>
      <c r="C38" s="16"/>
      <c r="D38" s="16"/>
    </row>
    <row r="39" spans="1:4" ht="15">
      <c r="A39" s="12" t="s">
        <v>5</v>
      </c>
      <c r="B39" s="15"/>
      <c r="C39" s="15"/>
      <c r="D39" s="15"/>
    </row>
    <row r="40" spans="1:4" ht="14.25">
      <c r="A40" s="38" t="s">
        <v>46</v>
      </c>
      <c r="B40" s="15">
        <v>46</v>
      </c>
      <c r="C40" s="15">
        <v>46</v>
      </c>
      <c r="D40" s="16">
        <f>B40-C40</f>
        <v>0</v>
      </c>
    </row>
    <row r="41" spans="1:4" ht="14.25">
      <c r="A41" s="14" t="s">
        <v>6</v>
      </c>
      <c r="B41" s="15">
        <v>51</v>
      </c>
      <c r="C41" s="15">
        <v>51</v>
      </c>
      <c r="D41" s="16">
        <f>B41-C41</f>
        <v>0</v>
      </c>
    </row>
    <row r="42" spans="1:4" ht="15">
      <c r="A42" s="14"/>
      <c r="B42" s="32">
        <f>SUM(B40:B41)</f>
        <v>97</v>
      </c>
      <c r="C42" s="32">
        <f>SUM(C40:C41)</f>
        <v>97</v>
      </c>
      <c r="D42" s="32">
        <f>SUM(D40:D41)</f>
        <v>0</v>
      </c>
    </row>
    <row r="43" spans="1:4" ht="14.25">
      <c r="A43" s="14"/>
      <c r="B43" s="15"/>
      <c r="C43" s="15"/>
      <c r="D43" s="15"/>
    </row>
    <row r="44" spans="1:4" ht="15">
      <c r="A44" s="12" t="s">
        <v>7</v>
      </c>
      <c r="B44" s="15"/>
      <c r="C44" s="15"/>
      <c r="D44" s="15"/>
    </row>
    <row r="45" spans="1:9" ht="14.25">
      <c r="A45" s="20" t="s">
        <v>57</v>
      </c>
      <c r="B45" s="16">
        <v>0</v>
      </c>
      <c r="C45" s="16">
        <v>11</v>
      </c>
      <c r="D45" s="16">
        <f aca="true" t="shared" si="2" ref="D45:D50">B45-C45</f>
        <v>-11</v>
      </c>
      <c r="E45" s="6"/>
      <c r="I45" s="45"/>
    </row>
    <row r="46" spans="1:9" ht="14.25">
      <c r="A46" s="14" t="s">
        <v>8</v>
      </c>
      <c r="B46" s="15">
        <v>3</v>
      </c>
      <c r="C46" s="16">
        <v>1</v>
      </c>
      <c r="D46" s="16">
        <f t="shared" si="2"/>
        <v>2</v>
      </c>
      <c r="I46" s="45"/>
    </row>
    <row r="47" spans="1:9" ht="14.25">
      <c r="A47" s="14" t="s">
        <v>9</v>
      </c>
      <c r="B47" s="15">
        <v>31</v>
      </c>
      <c r="C47" s="16">
        <v>41</v>
      </c>
      <c r="D47" s="16">
        <f t="shared" si="2"/>
        <v>-10</v>
      </c>
      <c r="I47" s="45"/>
    </row>
    <row r="48" spans="1:9" ht="14.25">
      <c r="A48" s="14" t="s">
        <v>10</v>
      </c>
      <c r="B48" s="15">
        <v>43</v>
      </c>
      <c r="C48" s="16">
        <v>40</v>
      </c>
      <c r="D48" s="16">
        <f t="shared" si="2"/>
        <v>3</v>
      </c>
      <c r="I48" s="45"/>
    </row>
    <row r="49" spans="1:9" ht="14.25">
      <c r="A49" s="14" t="s">
        <v>78</v>
      </c>
      <c r="B49" s="15">
        <v>0</v>
      </c>
      <c r="C49" s="16">
        <v>3</v>
      </c>
      <c r="D49" s="16">
        <f t="shared" si="2"/>
        <v>-3</v>
      </c>
      <c r="I49" s="45"/>
    </row>
    <row r="50" spans="1:9" ht="14.25">
      <c r="A50" s="14" t="s">
        <v>11</v>
      </c>
      <c r="B50" s="15">
        <v>0</v>
      </c>
      <c r="C50" s="16">
        <v>23</v>
      </c>
      <c r="D50" s="16">
        <f t="shared" si="2"/>
        <v>-23</v>
      </c>
      <c r="I50" s="45"/>
    </row>
    <row r="51" spans="1:4" ht="15">
      <c r="A51" s="10"/>
      <c r="B51" s="32">
        <f>SUM(B45:B50)</f>
        <v>77</v>
      </c>
      <c r="C51" s="32">
        <f>SUM(C45:C50)</f>
        <v>119</v>
      </c>
      <c r="D51" s="32">
        <f>SUM(D45:D50)</f>
        <v>-42</v>
      </c>
    </row>
    <row r="52" spans="1:4" ht="15" thickBot="1">
      <c r="A52" s="10"/>
      <c r="B52" s="15"/>
      <c r="C52" s="15"/>
      <c r="D52" s="15"/>
    </row>
    <row r="53" spans="1:4" ht="15.75" thickBot="1">
      <c r="A53" s="34" t="s">
        <v>12</v>
      </c>
      <c r="B53" s="33">
        <v>64</v>
      </c>
      <c r="C53" s="31">
        <v>296</v>
      </c>
      <c r="D53" s="31">
        <f>B53-C53</f>
        <v>-232</v>
      </c>
    </row>
    <row r="54" spans="1:4" ht="15.75" thickBot="1">
      <c r="A54" s="37"/>
      <c r="B54" s="32"/>
      <c r="C54" s="32"/>
      <c r="D54" s="32"/>
    </row>
    <row r="55" spans="1:4" ht="15.75" thickBot="1">
      <c r="A55" s="29" t="s">
        <v>36</v>
      </c>
      <c r="B55" s="31">
        <v>0</v>
      </c>
      <c r="C55" s="31">
        <v>0</v>
      </c>
      <c r="D55" s="31">
        <f>B55-C55</f>
        <v>0</v>
      </c>
    </row>
    <row r="56" spans="1:4" ht="15.75" thickBot="1">
      <c r="A56" s="72"/>
      <c r="B56" s="48"/>
      <c r="C56" s="48"/>
      <c r="D56" s="48"/>
    </row>
    <row r="57" spans="1:4" ht="15.75" thickBot="1">
      <c r="A57" s="29" t="s">
        <v>79</v>
      </c>
      <c r="B57" s="31">
        <v>0</v>
      </c>
      <c r="C57" s="31">
        <v>79</v>
      </c>
      <c r="D57" s="70">
        <f>B57-C57</f>
        <v>-79</v>
      </c>
    </row>
    <row r="58" spans="1:4" ht="15.75" thickBot="1">
      <c r="A58" s="37"/>
      <c r="B58" s="32"/>
      <c r="C58" s="32"/>
      <c r="D58" s="32"/>
    </row>
    <row r="59" spans="1:4" ht="15.75" thickBot="1">
      <c r="A59" s="29" t="s">
        <v>39</v>
      </c>
      <c r="B59" s="33">
        <f>B37+B42+B51+B53+B55</f>
        <v>376932</v>
      </c>
      <c r="C59" s="33">
        <f>C37+C42+C51+C53+C55</f>
        <v>374351</v>
      </c>
      <c r="D59" s="33">
        <f>D37+D42+D51+D53+D55+D57</f>
        <v>2502</v>
      </c>
    </row>
    <row r="61" spans="2:4" ht="14.25">
      <c r="B61" s="1"/>
      <c r="C61" s="1"/>
      <c r="D61" s="4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London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smith</dc:creator>
  <cp:keywords/>
  <dc:description/>
  <cp:lastModifiedBy>Alan Edwards</cp:lastModifiedBy>
  <cp:lastPrinted>2016-06-27T12:05:49Z</cp:lastPrinted>
  <dcterms:created xsi:type="dcterms:W3CDTF">2006-10-05T10:59:56Z</dcterms:created>
  <dcterms:modified xsi:type="dcterms:W3CDTF">2016-06-28T09:02:32Z</dcterms:modified>
  <cp:category/>
  <cp:version/>
  <cp:contentType/>
  <cp:contentStatus/>
</cp:coreProperties>
</file>